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worksafenz-my.sharepoint.com/personal/charlotte_rae_worksafe_govt_nz/Documents/Desktop/Website files/Managing health and safety/SafePlus/Self-assessment resources/"/>
    </mc:Choice>
  </mc:AlternateContent>
  <xr:revisionPtr revIDLastSave="14" documentId="8_{FB6835A7-60DF-4DA9-AA44-F9AD75EFBFCD}" xr6:coauthVersionLast="47" xr6:coauthVersionMax="47" xr10:uidLastSave="{FD43F1D2-00E7-488B-AC7D-612D53544640}"/>
  <bookViews>
    <workbookView xWindow="-120" yWindow="-120" windowWidth="29040" windowHeight="15840" xr2:uid="{8E7F63D7-EC5C-4CFD-95B8-41C3BF108277}"/>
  </bookViews>
  <sheets>
    <sheet name="How to use" sheetId="11" r:id="rId1"/>
    <sheet name="Leadership" sheetId="1" r:id="rId2"/>
    <sheet name="Worker Engagement" sheetId="6" r:id="rId3"/>
    <sheet name="Risk Management" sheetId="5" r:id="rId4"/>
    <sheet name="Leadership M" sheetId="7" r:id="rId5"/>
    <sheet name="Worker Engagement M" sheetId="8" r:id="rId6"/>
    <sheet name="Risk Management M" sheetId="9" r:id="rId7"/>
    <sheet name="Calculation" sheetId="2" r:id="rId8"/>
    <sheet name="REPORT" sheetId="10" r:id="rId9"/>
  </sheets>
  <definedNames>
    <definedName name="_xlnm.Print_Area" localSheetId="7">Calculation!$A$2:$I$64</definedName>
    <definedName name="_xlnm.Print_Area" localSheetId="0">'How to use'!$B$1:$C$1</definedName>
    <definedName name="_xlnm.Print_Area" localSheetId="8">REPORT!$A$3:$L$65</definedName>
    <definedName name="_xlnm.Print_Titles" localSheetId="0">'How to use'!#REF!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4" i="2"/>
  <c r="D5" i="2"/>
  <c r="D6" i="2"/>
  <c r="C13" i="8"/>
  <c r="D3" i="7"/>
  <c r="BA3" i="7"/>
  <c r="AZ3" i="7"/>
  <c r="AY3" i="7"/>
  <c r="AX3" i="7"/>
  <c r="AW3" i="7"/>
  <c r="AV3" i="7"/>
  <c r="AU3" i="7"/>
  <c r="AT3" i="7"/>
  <c r="AS3" i="7"/>
  <c r="AR3" i="7"/>
  <c r="AQ3" i="7"/>
  <c r="AP3" i="7"/>
  <c r="AO3" i="7"/>
  <c r="AN3" i="7"/>
  <c r="AM3" i="7"/>
  <c r="AL3" i="7"/>
  <c r="AK3" i="7"/>
  <c r="AJ3" i="7"/>
  <c r="AI3" i="7"/>
  <c r="AH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BA3" i="9"/>
  <c r="AZ3" i="9"/>
  <c r="AY3" i="9"/>
  <c r="AX3" i="9"/>
  <c r="AW3" i="9"/>
  <c r="AV3" i="9"/>
  <c r="AU3" i="9"/>
  <c r="AT3" i="9"/>
  <c r="AS3" i="9"/>
  <c r="AR3" i="9"/>
  <c r="AQ3" i="9"/>
  <c r="AP3" i="9"/>
  <c r="AO3" i="9"/>
  <c r="AN3" i="9"/>
  <c r="AM3" i="9"/>
  <c r="AL3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F3" i="9"/>
  <c r="E3" i="9"/>
  <c r="E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D13" i="8"/>
  <c r="AZ3" i="8"/>
  <c r="AY3" i="8"/>
  <c r="AX3" i="8"/>
  <c r="AW3" i="8"/>
  <c r="AV3" i="8"/>
  <c r="AU3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D3" i="9"/>
  <c r="BA36" i="9"/>
  <c r="AZ36" i="9"/>
  <c r="AY36" i="9"/>
  <c r="AX36" i="9"/>
  <c r="AW36" i="9"/>
  <c r="AV36" i="9"/>
  <c r="AU36" i="9"/>
  <c r="AT36" i="9"/>
  <c r="AS36" i="9"/>
  <c r="AR36" i="9"/>
  <c r="AQ36" i="9"/>
  <c r="AP36" i="9"/>
  <c r="AO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D64" i="2" l="1"/>
  <c r="C64" i="2"/>
  <c r="D63" i="2"/>
  <c r="C63" i="2"/>
  <c r="D62" i="2"/>
  <c r="C62" i="2"/>
  <c r="D61" i="2"/>
  <c r="C61" i="2"/>
  <c r="D60" i="2"/>
  <c r="C60" i="2"/>
  <c r="D59" i="2"/>
  <c r="C59" i="2"/>
  <c r="D58" i="2"/>
  <c r="C58" i="2"/>
  <c r="D57" i="2"/>
  <c r="C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D49" i="2"/>
  <c r="C49" i="2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7" i="2"/>
  <c r="C37" i="2"/>
  <c r="D36" i="2"/>
  <c r="C36" i="2"/>
  <c r="D35" i="2"/>
  <c r="C35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I64" i="2"/>
  <c r="L65" i="10" s="1"/>
  <c r="I63" i="2"/>
  <c r="L64" i="10" s="1"/>
  <c r="I62" i="2"/>
  <c r="L63" i="10" s="1"/>
  <c r="I61" i="2"/>
  <c r="L62" i="10" s="1"/>
  <c r="I60" i="2"/>
  <c r="L61" i="10" s="1"/>
  <c r="I59" i="2"/>
  <c r="L60" i="10" s="1"/>
  <c r="I58" i="2"/>
  <c r="L59" i="10" s="1"/>
  <c r="I57" i="2"/>
  <c r="L58" i="10" s="1"/>
  <c r="I56" i="2"/>
  <c r="L57" i="10" s="1"/>
  <c r="I55" i="2"/>
  <c r="L56" i="10" s="1"/>
  <c r="I54" i="2"/>
  <c r="L55" i="10" s="1"/>
  <c r="I53" i="2"/>
  <c r="L54" i="10" s="1"/>
  <c r="I52" i="2"/>
  <c r="L53" i="10" s="1"/>
  <c r="I51" i="2"/>
  <c r="L52" i="10" s="1"/>
  <c r="I50" i="2"/>
  <c r="L51" i="10" s="1"/>
  <c r="I49" i="2"/>
  <c r="L50" i="10" s="1"/>
  <c r="I48" i="2"/>
  <c r="L49" i="10" s="1"/>
  <c r="I47" i="2"/>
  <c r="L48" i="10" s="1"/>
  <c r="I46" i="2"/>
  <c r="L47" i="10" s="1"/>
  <c r="I45" i="2"/>
  <c r="L46" i="10" s="1"/>
  <c r="I44" i="2"/>
  <c r="L45" i="10" s="1"/>
  <c r="I43" i="2"/>
  <c r="L44" i="10" s="1"/>
  <c r="I42" i="2"/>
  <c r="L43" i="10" s="1"/>
  <c r="I41" i="2"/>
  <c r="L42" i="10" s="1"/>
  <c r="I40" i="2"/>
  <c r="L41" i="10" s="1"/>
  <c r="I39" i="2"/>
  <c r="L40" i="10" s="1"/>
  <c r="I38" i="2"/>
  <c r="L39" i="10" s="1"/>
  <c r="I37" i="2"/>
  <c r="L38" i="10" s="1"/>
  <c r="I36" i="2"/>
  <c r="L37" i="10" s="1"/>
  <c r="I35" i="2"/>
  <c r="L36" i="10" s="1"/>
  <c r="I31" i="2"/>
  <c r="L33" i="10" s="1"/>
  <c r="I30" i="2"/>
  <c r="L32" i="10" s="1"/>
  <c r="I29" i="2"/>
  <c r="L31" i="10" s="1"/>
  <c r="I28" i="2"/>
  <c r="L30" i="10" s="1"/>
  <c r="I27" i="2"/>
  <c r="L29" i="10" s="1"/>
  <c r="I26" i="2"/>
  <c r="L28" i="10" s="1"/>
  <c r="I25" i="2"/>
  <c r="L27" i="10" s="1"/>
  <c r="I21" i="2"/>
  <c r="L24" i="10" s="1"/>
  <c r="I20" i="2"/>
  <c r="L23" i="10" s="1"/>
  <c r="I19" i="2"/>
  <c r="L22" i="10" s="1"/>
  <c r="I18" i="2"/>
  <c r="L21" i="10" s="1"/>
  <c r="I17" i="2"/>
  <c r="L20" i="10" s="1"/>
  <c r="I16" i="2"/>
  <c r="L19" i="10" s="1"/>
  <c r="I15" i="2"/>
  <c r="L18" i="10" s="1"/>
  <c r="I14" i="2"/>
  <c r="L17" i="10" s="1"/>
  <c r="I13" i="2"/>
  <c r="L16" i="10" s="1"/>
  <c r="I12" i="2"/>
  <c r="L15" i="10" s="1"/>
  <c r="I11" i="2"/>
  <c r="L14" i="10" s="1"/>
  <c r="I10" i="2"/>
  <c r="L13" i="10" s="1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1" i="2"/>
  <c r="K30" i="2"/>
  <c r="K29" i="2"/>
  <c r="K28" i="2"/>
  <c r="K27" i="2"/>
  <c r="K26" i="2"/>
  <c r="K25" i="2"/>
  <c r="K21" i="2"/>
  <c r="K20" i="2"/>
  <c r="K19" i="2"/>
  <c r="K18" i="2"/>
  <c r="K17" i="2"/>
  <c r="K16" i="2"/>
  <c r="K15" i="2"/>
  <c r="K14" i="2"/>
  <c r="K13" i="2"/>
  <c r="K12" i="2"/>
  <c r="K11" i="2"/>
  <c r="K10" i="2"/>
  <c r="E57" i="2" l="1"/>
  <c r="E61" i="2"/>
  <c r="E49" i="2"/>
  <c r="G37" i="2"/>
  <c r="G41" i="2"/>
  <c r="E30" i="2"/>
  <c r="E31" i="2"/>
  <c r="E25" i="2"/>
  <c r="E59" i="2"/>
  <c r="E10" i="2"/>
  <c r="E64" i="2"/>
  <c r="G56" i="2"/>
  <c r="G64" i="2"/>
  <c r="G57" i="2"/>
  <c r="G58" i="2"/>
  <c r="G49" i="2"/>
  <c r="G21" i="2"/>
  <c r="G11" i="2"/>
  <c r="G19" i="2"/>
  <c r="G59" i="2"/>
  <c r="E12" i="2"/>
  <c r="E16" i="2"/>
  <c r="E20" i="2"/>
  <c r="G31" i="2"/>
  <c r="E42" i="2"/>
  <c r="E54" i="2"/>
  <c r="E62" i="2"/>
  <c r="E13" i="2"/>
  <c r="E35" i="2"/>
  <c r="E43" i="2"/>
  <c r="E47" i="2"/>
  <c r="E51" i="2"/>
  <c r="E55" i="2"/>
  <c r="G14" i="2"/>
  <c r="E18" i="2"/>
  <c r="G63" i="2"/>
  <c r="G52" i="2"/>
  <c r="G38" i="2"/>
  <c r="G46" i="2"/>
  <c r="G50" i="2"/>
  <c r="G43" i="2"/>
  <c r="G51" i="2"/>
  <c r="G47" i="2"/>
  <c r="E40" i="2"/>
  <c r="E48" i="2"/>
  <c r="G45" i="2"/>
  <c r="E28" i="2"/>
  <c r="G48" i="2"/>
  <c r="G61" i="2"/>
  <c r="E36" i="2"/>
  <c r="G54" i="2"/>
  <c r="E58" i="2"/>
  <c r="G44" i="2"/>
  <c r="G62" i="2"/>
  <c r="G55" i="2"/>
  <c r="E38" i="2"/>
  <c r="E41" i="2"/>
  <c r="E45" i="2"/>
  <c r="E56" i="2"/>
  <c r="E63" i="2"/>
  <c r="G40" i="2"/>
  <c r="E39" i="2"/>
  <c r="G42" i="2"/>
  <c r="E46" i="2"/>
  <c r="E53" i="2"/>
  <c r="E50" i="2"/>
  <c r="G60" i="2"/>
  <c r="G26" i="2"/>
  <c r="G30" i="2"/>
  <c r="E27" i="2"/>
  <c r="G29" i="2"/>
  <c r="G18" i="2"/>
  <c r="G16" i="2"/>
  <c r="E17" i="2"/>
  <c r="G20" i="2"/>
  <c r="E21" i="2"/>
  <c r="G12" i="2"/>
  <c r="G13" i="2"/>
  <c r="E14" i="2"/>
  <c r="E15" i="2"/>
  <c r="E19" i="2"/>
  <c r="G36" i="2"/>
  <c r="G53" i="2"/>
  <c r="E44" i="2"/>
  <c r="E52" i="2"/>
  <c r="E60" i="2"/>
  <c r="G39" i="2"/>
  <c r="E37" i="2"/>
  <c r="G35" i="2"/>
  <c r="E26" i="2"/>
  <c r="E29" i="2"/>
  <c r="G27" i="2"/>
  <c r="G28" i="2"/>
  <c r="G25" i="2"/>
  <c r="G15" i="2"/>
  <c r="E11" i="2"/>
  <c r="G17" i="2"/>
  <c r="G10" i="2"/>
  <c r="F27" i="2" l="1"/>
  <c r="F13" i="2"/>
  <c r="F10" i="2"/>
  <c r="J36" i="2" l="1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35" i="2"/>
  <c r="J26" i="2"/>
  <c r="J27" i="2"/>
  <c r="J28" i="2"/>
  <c r="J29" i="2"/>
  <c r="J30" i="2"/>
  <c r="J31" i="2"/>
  <c r="J25" i="2"/>
  <c r="J11" i="2"/>
  <c r="J12" i="2"/>
  <c r="J13" i="2"/>
  <c r="J14" i="2"/>
  <c r="J15" i="2"/>
  <c r="J16" i="2"/>
  <c r="J17" i="2"/>
  <c r="J18" i="2"/>
  <c r="J19" i="2"/>
  <c r="J20" i="2"/>
  <c r="J21" i="2"/>
  <c r="J10" i="2"/>
  <c r="E5" i="2" l="1"/>
  <c r="F5" i="2"/>
  <c r="F6" i="2"/>
  <c r="E6" i="2"/>
  <c r="F4" i="2"/>
  <c r="E4" i="2"/>
  <c r="I37" i="10" l="1"/>
  <c r="I38" i="10"/>
  <c r="I39" i="10"/>
  <c r="I40" i="10"/>
  <c r="I41" i="10"/>
  <c r="I42" i="10"/>
  <c r="I43" i="10"/>
  <c r="I36" i="10"/>
  <c r="H37" i="10"/>
  <c r="H39" i="10"/>
  <c r="H36" i="10"/>
  <c r="I27" i="10"/>
  <c r="H27" i="10"/>
  <c r="I14" i="10"/>
  <c r="I15" i="10"/>
  <c r="I16" i="10"/>
  <c r="I17" i="10"/>
  <c r="I18" i="10"/>
  <c r="I19" i="10"/>
  <c r="I20" i="10"/>
  <c r="I21" i="10"/>
  <c r="I22" i="10"/>
  <c r="I23" i="10"/>
  <c r="I24" i="10"/>
  <c r="I13" i="10"/>
  <c r="H14" i="10"/>
  <c r="H15" i="10"/>
  <c r="H16" i="10"/>
  <c r="H17" i="10"/>
  <c r="H18" i="10"/>
  <c r="H19" i="10"/>
  <c r="H20" i="10"/>
  <c r="H21" i="10"/>
  <c r="H22" i="10"/>
  <c r="H23" i="10"/>
  <c r="H24" i="10"/>
  <c r="H13" i="10" l="1"/>
  <c r="F13" i="10"/>
  <c r="H53" i="10"/>
  <c r="F53" i="10"/>
  <c r="I59" i="10"/>
  <c r="J59" i="10"/>
  <c r="H59" i="10"/>
  <c r="F59" i="10"/>
  <c r="H50" i="10"/>
  <c r="F50" i="10"/>
  <c r="J64" i="10"/>
  <c r="I64" i="10"/>
  <c r="H65" i="10"/>
  <c r="F65" i="10"/>
  <c r="H57" i="10"/>
  <c r="F57" i="10"/>
  <c r="H49" i="10"/>
  <c r="F49" i="10"/>
  <c r="J41" i="10"/>
  <c r="H41" i="10"/>
  <c r="F41" i="10"/>
  <c r="I63" i="10"/>
  <c r="J63" i="10"/>
  <c r="I55" i="10"/>
  <c r="J55" i="10"/>
  <c r="I47" i="10"/>
  <c r="J47" i="10"/>
  <c r="H61" i="10"/>
  <c r="F61" i="10"/>
  <c r="H52" i="10"/>
  <c r="F52" i="10"/>
  <c r="I58" i="10"/>
  <c r="J58" i="10"/>
  <c r="J43" i="10"/>
  <c r="H43" i="10"/>
  <c r="F43" i="10"/>
  <c r="I49" i="10"/>
  <c r="J49" i="10"/>
  <c r="H58" i="10"/>
  <c r="F58" i="10"/>
  <c r="I48" i="10"/>
  <c r="J48" i="10"/>
  <c r="H64" i="10"/>
  <c r="F64" i="10"/>
  <c r="H56" i="10"/>
  <c r="F56" i="10"/>
  <c r="H48" i="10"/>
  <c r="F48" i="10"/>
  <c r="J40" i="10"/>
  <c r="H40" i="10"/>
  <c r="F40" i="10"/>
  <c r="I62" i="10"/>
  <c r="J62" i="10"/>
  <c r="I54" i="10"/>
  <c r="J54" i="10"/>
  <c r="I46" i="10"/>
  <c r="J46" i="10"/>
  <c r="I51" i="10"/>
  <c r="J51" i="10"/>
  <c r="H44" i="10"/>
  <c r="F44" i="10"/>
  <c r="I50" i="10"/>
  <c r="J50" i="10"/>
  <c r="J65" i="10"/>
  <c r="I65" i="10"/>
  <c r="J42" i="10"/>
  <c r="H42" i="10"/>
  <c r="F42" i="10"/>
  <c r="I56" i="10"/>
  <c r="J56" i="10"/>
  <c r="H63" i="10"/>
  <c r="F63" i="10"/>
  <c r="H55" i="10"/>
  <c r="F55" i="10"/>
  <c r="H47" i="10"/>
  <c r="F47" i="10"/>
  <c r="I61" i="10"/>
  <c r="J61" i="10"/>
  <c r="I53" i="10"/>
  <c r="J53" i="10"/>
  <c r="I45" i="10"/>
  <c r="J45" i="10"/>
  <c r="H45" i="10"/>
  <c r="F45" i="10"/>
  <c r="H60" i="10"/>
  <c r="F60" i="10"/>
  <c r="H51" i="10"/>
  <c r="F51" i="10"/>
  <c r="I57" i="10"/>
  <c r="J57" i="10"/>
  <c r="H62" i="10"/>
  <c r="F62" i="10"/>
  <c r="H54" i="10"/>
  <c r="F54" i="10"/>
  <c r="H46" i="10"/>
  <c r="F46" i="10"/>
  <c r="J38" i="10"/>
  <c r="H38" i="10"/>
  <c r="F38" i="10"/>
  <c r="I60" i="10"/>
  <c r="J60" i="10"/>
  <c r="I52" i="10"/>
  <c r="J52" i="10"/>
  <c r="I44" i="10"/>
  <c r="J44" i="10"/>
  <c r="H31" i="10"/>
  <c r="F31" i="10"/>
  <c r="I30" i="10"/>
  <c r="J30" i="10"/>
  <c r="H30" i="10"/>
  <c r="F30" i="10"/>
  <c r="I29" i="10"/>
  <c r="J29" i="10"/>
  <c r="I28" i="10"/>
  <c r="J28" i="10"/>
  <c r="H28" i="10"/>
  <c r="F28" i="10"/>
  <c r="H29" i="10"/>
  <c r="F29" i="10"/>
  <c r="I33" i="10"/>
  <c r="J33" i="10"/>
  <c r="H33" i="10"/>
  <c r="F33" i="10"/>
  <c r="I32" i="10"/>
  <c r="J32" i="10"/>
  <c r="H32" i="10"/>
  <c r="F32" i="10"/>
  <c r="I31" i="10"/>
  <c r="J31" i="10"/>
  <c r="F27" i="10"/>
  <c r="J27" i="10"/>
  <c r="F36" i="10"/>
  <c r="J36" i="10"/>
  <c r="J39" i="10"/>
  <c r="F39" i="10"/>
  <c r="J37" i="10"/>
  <c r="F37" i="10"/>
  <c r="J20" i="10"/>
  <c r="J19" i="10"/>
  <c r="J18" i="10"/>
  <c r="J16" i="10"/>
  <c r="J13" i="10"/>
  <c r="J17" i="10"/>
  <c r="J24" i="10"/>
  <c r="J15" i="10"/>
  <c r="J23" i="10"/>
  <c r="J22" i="10"/>
  <c r="J21" i="10"/>
  <c r="F24" i="10"/>
  <c r="F22" i="10"/>
  <c r="F23" i="10"/>
  <c r="F21" i="10"/>
  <c r="F19" i="10"/>
  <c r="F20" i="10"/>
  <c r="F18" i="10"/>
  <c r="F17" i="10"/>
  <c r="F16" i="10"/>
  <c r="F15" i="10"/>
  <c r="F14" i="10"/>
  <c r="J14" i="10"/>
  <c r="G29" i="10" l="1"/>
  <c r="G16" i="10"/>
  <c r="H36" i="2"/>
  <c r="K37" i="10" s="1"/>
  <c r="H37" i="2"/>
  <c r="K38" i="10" s="1"/>
  <c r="H38" i="2"/>
  <c r="K39" i="10" s="1"/>
  <c r="H39" i="2"/>
  <c r="K40" i="10" s="1"/>
  <c r="H40" i="2"/>
  <c r="K41" i="10" s="1"/>
  <c r="H41" i="2"/>
  <c r="K42" i="10" s="1"/>
  <c r="H42" i="2"/>
  <c r="K43" i="10" s="1"/>
  <c r="H43" i="2"/>
  <c r="K44" i="10" s="1"/>
  <c r="H44" i="2"/>
  <c r="K45" i="10" s="1"/>
  <c r="H45" i="2"/>
  <c r="K46" i="10" s="1"/>
  <c r="H46" i="2"/>
  <c r="K47" i="10" s="1"/>
  <c r="H47" i="2"/>
  <c r="K48" i="10" s="1"/>
  <c r="H48" i="2"/>
  <c r="K49" i="10" s="1"/>
  <c r="H49" i="2"/>
  <c r="K50" i="10" s="1"/>
  <c r="H50" i="2"/>
  <c r="K51" i="10" s="1"/>
  <c r="H51" i="2"/>
  <c r="K52" i="10" s="1"/>
  <c r="H52" i="2"/>
  <c r="K53" i="10" s="1"/>
  <c r="H53" i="2"/>
  <c r="K54" i="10" s="1"/>
  <c r="H54" i="2"/>
  <c r="K55" i="10" s="1"/>
  <c r="H55" i="2"/>
  <c r="K56" i="10" s="1"/>
  <c r="H56" i="2"/>
  <c r="K57" i="10" s="1"/>
  <c r="H57" i="2"/>
  <c r="K58" i="10" s="1"/>
  <c r="H58" i="2"/>
  <c r="K59" i="10" s="1"/>
  <c r="H59" i="2"/>
  <c r="K60" i="10" s="1"/>
  <c r="H60" i="2"/>
  <c r="K61" i="10" s="1"/>
  <c r="H61" i="2"/>
  <c r="K62" i="10" s="1"/>
  <c r="H62" i="2"/>
  <c r="K63" i="10" s="1"/>
  <c r="H63" i="2"/>
  <c r="K64" i="10" s="1"/>
  <c r="H64" i="2"/>
  <c r="K65" i="10" s="1"/>
  <c r="H35" i="2"/>
  <c r="K36" i="10" s="1"/>
  <c r="H26" i="2"/>
  <c r="K28" i="10" s="1"/>
  <c r="H27" i="2"/>
  <c r="K29" i="10" s="1"/>
  <c r="H28" i="2"/>
  <c r="K30" i="10" s="1"/>
  <c r="H29" i="2"/>
  <c r="K31" i="10" s="1"/>
  <c r="H30" i="2"/>
  <c r="K32" i="10" s="1"/>
  <c r="H31" i="2"/>
  <c r="K33" i="10" s="1"/>
  <c r="H25" i="2"/>
  <c r="K27" i="10" s="1"/>
  <c r="H11" i="2"/>
  <c r="K14" i="10" s="1"/>
  <c r="H12" i="2"/>
  <c r="K15" i="10" s="1"/>
  <c r="H13" i="2"/>
  <c r="K16" i="10" s="1"/>
  <c r="H14" i="2"/>
  <c r="K17" i="10" s="1"/>
  <c r="H15" i="2"/>
  <c r="K18" i="10" s="1"/>
  <c r="H16" i="2"/>
  <c r="K19" i="10" s="1"/>
  <c r="H17" i="2"/>
  <c r="K20" i="10" s="1"/>
  <c r="H18" i="2"/>
  <c r="K21" i="10" s="1"/>
  <c r="H19" i="2"/>
  <c r="K22" i="10" s="1"/>
  <c r="H20" i="2"/>
  <c r="K23" i="10" s="1"/>
  <c r="H21" i="2"/>
  <c r="K24" i="10" s="1"/>
  <c r="H10" i="2"/>
  <c r="K13" i="10" s="1"/>
  <c r="C6" i="2"/>
  <c r="I7" i="10"/>
  <c r="C5" i="2"/>
  <c r="C4" i="2"/>
  <c r="K7" i="10" l="1"/>
  <c r="G13" i="10"/>
  <c r="F59" i="2"/>
  <c r="G60" i="10" s="1"/>
  <c r="F60" i="2"/>
  <c r="G61" i="10" s="1"/>
  <c r="F62" i="2"/>
  <c r="G63" i="10" s="1"/>
  <c r="F64" i="2"/>
  <c r="G65" i="10" s="1"/>
  <c r="F37" i="2"/>
  <c r="G38" i="10" s="1"/>
  <c r="F38" i="2"/>
  <c r="G39" i="10" s="1"/>
  <c r="F41" i="2"/>
  <c r="G42" i="10" s="1"/>
  <c r="F42" i="2"/>
  <c r="G43" i="10" s="1"/>
  <c r="F43" i="2"/>
  <c r="G44" i="10" s="1"/>
  <c r="F45" i="2"/>
  <c r="G46" i="10" s="1"/>
  <c r="F46" i="2"/>
  <c r="G47" i="10" s="1"/>
  <c r="F47" i="2"/>
  <c r="G48" i="10" s="1"/>
  <c r="F49" i="2"/>
  <c r="G50" i="10" s="1"/>
  <c r="F50" i="2"/>
  <c r="G51" i="10" s="1"/>
  <c r="F51" i="2"/>
  <c r="G52" i="10" s="1"/>
  <c r="F53" i="2"/>
  <c r="G54" i="10" s="1"/>
  <c r="F54" i="2"/>
  <c r="G55" i="10" s="1"/>
  <c r="F55" i="2"/>
  <c r="G56" i="10" s="1"/>
  <c r="F35" i="2"/>
  <c r="F31" i="2"/>
  <c r="G33" i="10" s="1"/>
  <c r="F25" i="2"/>
  <c r="G27" i="10" s="1"/>
  <c r="F16" i="2"/>
  <c r="G19" i="10" s="1"/>
  <c r="F17" i="2"/>
  <c r="G20" i="10" s="1"/>
  <c r="F19" i="2"/>
  <c r="G22" i="10" s="1"/>
  <c r="F36" i="2"/>
  <c r="G37" i="10" s="1"/>
  <c r="F39" i="2"/>
  <c r="G40" i="10" s="1"/>
  <c r="F40" i="2"/>
  <c r="G41" i="10" s="1"/>
  <c r="F44" i="2"/>
  <c r="G45" i="10" s="1"/>
  <c r="F48" i="2"/>
  <c r="G49" i="10" s="1"/>
  <c r="F52" i="2"/>
  <c r="G53" i="10" s="1"/>
  <c r="F56" i="2"/>
  <c r="G57" i="10" s="1"/>
  <c r="F57" i="2"/>
  <c r="G58" i="10" s="1"/>
  <c r="F58" i="2"/>
  <c r="G59" i="10" s="1"/>
  <c r="F61" i="2"/>
  <c r="G62" i="10" s="1"/>
  <c r="F63" i="2"/>
  <c r="G64" i="10" s="1"/>
  <c r="F26" i="2"/>
  <c r="F30" i="2"/>
  <c r="G32" i="10" s="1"/>
  <c r="F12" i="2"/>
  <c r="F15" i="2"/>
  <c r="G18" i="10" s="1"/>
  <c r="F18" i="2"/>
  <c r="G21" i="10" s="1"/>
  <c r="F21" i="2"/>
  <c r="G24" i="10" s="1"/>
  <c r="G36" i="10" l="1"/>
  <c r="G15" i="10"/>
  <c r="G28" i="10"/>
  <c r="F20" i="2"/>
  <c r="F8" i="2" s="1" a="1"/>
  <c r="F8" i="2" s="1"/>
  <c r="F23" i="2" l="1" a="1"/>
  <c r="F23" i="2" s="1"/>
  <c r="C7" i="10" s="1"/>
  <c r="F33" i="2" a="1"/>
  <c r="F33" i="2" s="1"/>
  <c r="C8" i="10" s="1"/>
  <c r="G23" i="10"/>
  <c r="C6" i="10" l="1"/>
  <c r="B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I4" authorId="0" shapeId="0" xr:uid="{E935B861-7C9D-455A-B87E-3C8CA7F7AFB9}">
      <text>
        <r>
          <rPr>
            <sz val="9"/>
            <color indexed="81"/>
            <rFont val="Tahoma"/>
            <family val="2"/>
          </rPr>
          <t xml:space="preserve">
SafePlus does not expect a 'Not applicable' response from employees to any 'Leadership' question – apart from optional question 1.12, if you included it in your survey. However, if you chose to offer N/A as a response option for other questions, that data can also be input in this column – and will be counted.</t>
        </r>
      </text>
    </comment>
    <comment ref="I18" authorId="0" shapeId="0" xr:uid="{2BA1CDAF-B7D3-4805-91AD-A8285CC38810}">
      <text>
        <r>
          <rPr>
            <sz val="9"/>
            <color indexed="81"/>
            <rFont val="Tahoma"/>
            <family val="2"/>
          </rPr>
          <t xml:space="preserve">
SafePlus does not expect a 'Not applicable' response from senior managers to any 'Leadership' question. However, N/A can be input for any question if you chose to offer that response option – and will be counted.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H2" authorId="0" shapeId="0" xr:uid="{C241FE59-0623-47CC-8206-6AEDC764516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Verdana"/>
            <family val="2"/>
          </rPr>
          <t>SafePlus does not expect a 'Not applicable' response from employees or senior managers  to any 'Worker Engagement' question. However, if you chose to offer N/A as a response option, that data can be input in this column – and will be counted</t>
        </r>
        <r>
          <rPr>
            <b/>
            <sz val="8"/>
            <color indexed="81"/>
            <rFont val="Verdan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I4" authorId="0" shapeId="0" xr:uid="{730FF413-93C7-4949-8E5C-3CFB4A47E5E8}">
      <text>
        <r>
          <rPr>
            <sz val="9"/>
            <color indexed="81"/>
            <rFont val="Tahoma"/>
            <family val="2"/>
          </rPr>
          <t xml:space="preserve">
SafePlus does not expect a 'Not applicable' response from employees to core 'Risk Management' questions (3.1 to 3.14) – but does offer that response option for optional risk questions 3.15 to 3.30. The number of N/A responses received for any question can be input in this column – and will be counted.</t>
        </r>
      </text>
    </comment>
    <comment ref="I36" authorId="0" shapeId="0" xr:uid="{7061AA38-1E6B-47F9-8CBB-5C558E8B1BA5}">
      <text>
        <r>
          <rPr>
            <sz val="9"/>
            <color indexed="81"/>
            <rFont val="Tahoma"/>
            <family val="2"/>
          </rPr>
          <t xml:space="preserve">
SafePlus does not expect a 'Not applicable' response from senior managers to any 'Risk Management' question. However, if you chose to offer that response option for any question, the number of N/A responses you received can be input here – and will be counted.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B10" authorId="0" shapeId="0" xr:uid="{FEE26C03-D099-445F-97E9-CB714F9B3C75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Verdana"/>
            <family val="2"/>
          </rPr>
          <t>The maturity rating for Leadership treats questions 1.1 and 1.2 together. A single maturity rating is given from the average score across both questions.</t>
        </r>
      </text>
    </comment>
    <comment ref="B13" authorId="0" shapeId="0" xr:uid="{8518C581-4204-4C83-8C26-31B9E0FBE9B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Verdana"/>
            <family val="2"/>
          </rPr>
          <t>The maturity rating for Leadership treats questions 1.4 and 1.5 together. A single maturity rating is given from the average score across both questions.</t>
        </r>
      </text>
    </comment>
    <comment ref="B27" authorId="0" shapeId="0" xr:uid="{7D490BFF-6509-445D-A17B-58DBBB0FF525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Verdana"/>
            <family val="2"/>
          </rPr>
          <t>The maturity rating for Worker Engagement treats questions 2.3, 2.4 and 2.5 together. A single maturity rating is given for these three questions from their combined average scores.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E9" authorId="0" shapeId="0" xr:uid="{B297C0E6-D581-4DF2-871C-9D804E2EDEED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Aptos Narrow"/>
            <family val="2"/>
            <scheme val="minor"/>
          </rPr>
          <t>At this link, click on 'SafePlus developing, performing and leading maturity snapshot ratings', near the foot of the page.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<sst xmlns="http://schemas.openxmlformats.org/spreadsheetml/2006/main" count="925" uniqueCount="426">
  <si>
    <t>Agree</t>
  </si>
  <si>
    <t>Disagree</t>
  </si>
  <si>
    <t>Strongly disagree</t>
  </si>
  <si>
    <t>Neither agree nor disagree</t>
  </si>
  <si>
    <t>N/A</t>
  </si>
  <si>
    <t>Ref</t>
  </si>
  <si>
    <t>Opt.</t>
  </si>
  <si>
    <t>Our leaders consider potential impacts on both health and safety when making decisions</t>
  </si>
  <si>
    <t>We have an effective process for workers to be involved in checking how well we manage risk and wider health and safety</t>
  </si>
  <si>
    <t>The business ensures workers get the resources they need to be competent and work safely</t>
  </si>
  <si>
    <t>Because of the way our leaders lead, workers are not worried about raising concerns or having honest conversations about health and safety</t>
  </si>
  <si>
    <t>The way our leaders lead shows that our organisation is committed to health and safety</t>
  </si>
  <si>
    <t>If workers are physically or mentally unwell they are supported, such as by being given alternative/restricted duties</t>
  </si>
  <si>
    <t>We have an active process for improving health and safety</t>
  </si>
  <si>
    <t>We make sure that contractors are competent and have what they need to work safely</t>
  </si>
  <si>
    <t>Our managers talk with workers about health and safety in a way that is easy to understand</t>
  </si>
  <si>
    <t>Workers are actively involved in deciding how health and safety risks will be dealt with</t>
  </si>
  <si>
    <t>Workers are encouraged to act if they're in danger or someone else is</t>
  </si>
  <si>
    <t>Workers’ opinions and ideas on health and safety are listened to</t>
  </si>
  <si>
    <t>We have an agreed process for workers to have their say about health and safety</t>
  </si>
  <si>
    <t>We have good processes for sorting out health and safety disagreements or concerns</t>
  </si>
  <si>
    <t>Enough time and support are available so workers can get involved in health and safety</t>
  </si>
  <si>
    <t>Workers always speak up and report health and safety risks and incidents</t>
  </si>
  <si>
    <t>We assess the level of each of our identified health and safety risks</t>
  </si>
  <si>
    <t>We have taken action (control measures) to reduce risks that could cause serious harm</t>
  </si>
  <si>
    <t>We regularly check that the actions we take (control measures) to reduce risk are still keeping people healthy and safe</t>
  </si>
  <si>
    <t>We investigate health and safety incidents and make changes, to reduce the risk of them happening again</t>
  </si>
  <si>
    <t>E#1</t>
  </si>
  <si>
    <t>E#2</t>
  </si>
  <si>
    <t>E#3</t>
  </si>
  <si>
    <t>E#4</t>
  </si>
  <si>
    <t>E#5</t>
  </si>
  <si>
    <t>E#6</t>
  </si>
  <si>
    <t>E#7</t>
  </si>
  <si>
    <t>E#8</t>
  </si>
  <si>
    <t>E#9</t>
  </si>
  <si>
    <t>E#10</t>
  </si>
  <si>
    <t>E#11</t>
  </si>
  <si>
    <t>E#12</t>
  </si>
  <si>
    <t>E#13</t>
  </si>
  <si>
    <t>E#14</t>
  </si>
  <si>
    <t>E#15</t>
  </si>
  <si>
    <t>E#16</t>
  </si>
  <si>
    <t>E#17</t>
  </si>
  <si>
    <t>E#18</t>
  </si>
  <si>
    <t>E#19</t>
  </si>
  <si>
    <t>E#20</t>
  </si>
  <si>
    <t>E#21</t>
  </si>
  <si>
    <t>E#22</t>
  </si>
  <si>
    <t>E#23</t>
  </si>
  <si>
    <t>E#24</t>
  </si>
  <si>
    <t>E#25</t>
  </si>
  <si>
    <t>E#26</t>
  </si>
  <si>
    <t>E#27</t>
  </si>
  <si>
    <t>E#28</t>
  </si>
  <si>
    <t>E#29</t>
  </si>
  <si>
    <t>E#30</t>
  </si>
  <si>
    <t>E#31</t>
  </si>
  <si>
    <t>E#32</t>
  </si>
  <si>
    <t>E#33</t>
  </si>
  <si>
    <t>E#34</t>
  </si>
  <si>
    <t>E#35</t>
  </si>
  <si>
    <t>E#36</t>
  </si>
  <si>
    <t>E#37</t>
  </si>
  <si>
    <t>E#38</t>
  </si>
  <si>
    <t>E#39</t>
  </si>
  <si>
    <t>E#40</t>
  </si>
  <si>
    <t>E#41</t>
  </si>
  <si>
    <t>E#42</t>
  </si>
  <si>
    <t>E#43</t>
  </si>
  <si>
    <t>E#44</t>
  </si>
  <si>
    <t>E#45</t>
  </si>
  <si>
    <t>E#46</t>
  </si>
  <si>
    <t>E#47</t>
  </si>
  <si>
    <t>E#48</t>
  </si>
  <si>
    <t>E#49</t>
  </si>
  <si>
    <t>E#50</t>
  </si>
  <si>
    <t>SM#1</t>
  </si>
  <si>
    <t>SM#2</t>
  </si>
  <si>
    <t>SM#3</t>
  </si>
  <si>
    <t>SM#4</t>
  </si>
  <si>
    <t>SM#5</t>
  </si>
  <si>
    <t>SM#6</t>
  </si>
  <si>
    <t>SM#7</t>
  </si>
  <si>
    <t>SM#8</t>
  </si>
  <si>
    <t>SM#9</t>
  </si>
  <si>
    <t>SM#10</t>
  </si>
  <si>
    <t>SM#11</t>
  </si>
  <si>
    <t>SM#12</t>
  </si>
  <si>
    <t>SM#13</t>
  </si>
  <si>
    <t>SM#14</t>
  </si>
  <si>
    <t>SM#15</t>
  </si>
  <si>
    <t>SM#16</t>
  </si>
  <si>
    <t>SM#17</t>
  </si>
  <si>
    <t>SM#18</t>
  </si>
  <si>
    <t>SM#19</t>
  </si>
  <si>
    <t>SM#20</t>
  </si>
  <si>
    <t>SM#21</t>
  </si>
  <si>
    <t>SM#22</t>
  </si>
  <si>
    <t>SM#23</t>
  </si>
  <si>
    <t>SM#24</t>
  </si>
  <si>
    <t>SM#25</t>
  </si>
  <si>
    <t>SM#26</t>
  </si>
  <si>
    <t>SM#27</t>
  </si>
  <si>
    <t>SM#28</t>
  </si>
  <si>
    <t>SM#29</t>
  </si>
  <si>
    <t>SM#30</t>
  </si>
  <si>
    <t>SM#31</t>
  </si>
  <si>
    <t>SM#32</t>
  </si>
  <si>
    <t>SM#33</t>
  </si>
  <si>
    <t>SM#34</t>
  </si>
  <si>
    <t>SM#35</t>
  </si>
  <si>
    <t>SM#36</t>
  </si>
  <si>
    <t>SM#37</t>
  </si>
  <si>
    <t>SM#38</t>
  </si>
  <si>
    <t>SM#39</t>
  </si>
  <si>
    <t>SM#40</t>
  </si>
  <si>
    <t>SM#41</t>
  </si>
  <si>
    <t>SM#42</t>
  </si>
  <si>
    <t>SM#43</t>
  </si>
  <si>
    <t>SM#44</t>
  </si>
  <si>
    <t>SM#45</t>
  </si>
  <si>
    <t>SM#46</t>
  </si>
  <si>
    <t>SM#47</t>
  </si>
  <si>
    <t>SM#48</t>
  </si>
  <si>
    <t>SM#49</t>
  </si>
  <si>
    <t>SM#50</t>
  </si>
  <si>
    <t>[Enter your business name and assessment date here]</t>
  </si>
  <si>
    <r>
      <t>SafePlus self-assessment –</t>
    </r>
    <r>
      <rPr>
        <b/>
        <sz val="12"/>
        <color theme="1"/>
        <rFont val="Verdana"/>
        <family val="2"/>
      </rPr>
      <t xml:space="preserve"> health and safety performance snapshot</t>
    </r>
    <r>
      <rPr>
        <sz val="12"/>
        <color theme="1"/>
        <rFont val="Verdana"/>
        <family val="2"/>
      </rPr>
      <t xml:space="preserve"> </t>
    </r>
  </si>
  <si>
    <t>Leadership</t>
  </si>
  <si>
    <t>Leading</t>
  </si>
  <si>
    <t>Senior Manager   participation count</t>
  </si>
  <si>
    <t>Employees (other) participation count</t>
  </si>
  <si>
    <t>Worker Engagement</t>
  </si>
  <si>
    <t>Performing</t>
  </si>
  <si>
    <t>Risk Management</t>
  </si>
  <si>
    <t>Developing</t>
  </si>
  <si>
    <r>
      <rPr>
        <b/>
        <u/>
        <sz val="10"/>
        <color theme="10"/>
        <rFont val="Aptos Narrow"/>
        <family val="2"/>
        <scheme val="minor"/>
      </rPr>
      <t>Performance scale</t>
    </r>
    <r>
      <rPr>
        <u/>
        <sz val="10"/>
        <color theme="10"/>
        <rFont val="Aptos Narrow"/>
        <family val="2"/>
        <scheme val="minor"/>
      </rPr>
      <t xml:space="preserve">. </t>
    </r>
    <r>
      <rPr>
        <u/>
        <sz val="9"/>
        <color theme="10"/>
        <rFont val="Aptos Narrow"/>
        <family val="2"/>
        <scheme val="minor"/>
      </rPr>
      <t>See what these maturity stages indicate</t>
    </r>
  </si>
  <si>
    <t>Overall mean score</t>
  </si>
  <si>
    <t>Maturity</t>
  </si>
  <si>
    <t>Employee mean score</t>
  </si>
  <si>
    <t>Snr. Manager mean score</t>
  </si>
  <si>
    <t>Opinion Gap</t>
  </si>
  <si>
    <t>Employee N/A count</t>
  </si>
  <si>
    <r>
      <t xml:space="preserve">We have a clear strategy to deal with </t>
    </r>
    <r>
      <rPr>
        <b/>
        <sz val="9"/>
        <color theme="1"/>
        <rFont val="Verdana"/>
        <family val="2"/>
      </rPr>
      <t>safety</t>
    </r>
    <r>
      <rPr>
        <sz val="9"/>
        <color theme="1"/>
        <rFont val="Verdana"/>
        <family val="2"/>
      </rPr>
      <t xml:space="preserve"> risks</t>
    </r>
  </si>
  <si>
    <r>
      <t xml:space="preserve">We have a clear strategy to deal with </t>
    </r>
    <r>
      <rPr>
        <b/>
        <sz val="9"/>
        <color theme="1"/>
        <rFont val="Verdana"/>
        <family val="2"/>
      </rPr>
      <t>health</t>
    </r>
    <r>
      <rPr>
        <sz val="9"/>
        <color theme="1"/>
        <rFont val="Verdana"/>
        <family val="2"/>
      </rPr>
      <t xml:space="preserve"> risks</t>
    </r>
  </si>
  <si>
    <t>Leaders consider impacts on health and safety when making decisions</t>
  </si>
  <si>
    <r>
      <t xml:space="preserve">Leaders make enough resources available to ensure worker </t>
    </r>
    <r>
      <rPr>
        <b/>
        <sz val="9"/>
        <color theme="1"/>
        <rFont val="Verdana"/>
        <family val="2"/>
      </rPr>
      <t>safety</t>
    </r>
  </si>
  <si>
    <r>
      <t xml:space="preserve">Leaders make enough resources available to ensure worker </t>
    </r>
    <r>
      <rPr>
        <b/>
        <sz val="9"/>
        <color theme="1"/>
        <rFont val="Verdana"/>
        <family val="2"/>
      </rPr>
      <t>health</t>
    </r>
  </si>
  <si>
    <t>Leaders ensure workers get the resources they need to be competent and work safely</t>
  </si>
  <si>
    <t>Managers talk with workers about health and safety in a way workers understand</t>
  </si>
  <si>
    <r>
      <t>We identify the risks to worker</t>
    </r>
    <r>
      <rPr>
        <b/>
        <sz val="9"/>
        <color theme="1"/>
        <rFont val="Verdana"/>
        <family val="2"/>
      </rPr>
      <t xml:space="preserve"> safety</t>
    </r>
  </si>
  <si>
    <r>
      <t xml:space="preserve">We identify the risks to worker </t>
    </r>
    <r>
      <rPr>
        <b/>
        <sz val="9"/>
        <color theme="1"/>
        <rFont val="Verdana"/>
        <family val="2"/>
      </rPr>
      <t>health</t>
    </r>
    <r>
      <rPr>
        <sz val="9"/>
        <color theme="1"/>
        <rFont val="Verdana"/>
        <family val="2"/>
      </rPr>
      <t xml:space="preserve"> from our work</t>
    </r>
  </si>
  <si>
    <t>We have taken action to reduce risks that could cause serious harm</t>
  </si>
  <si>
    <t>We regularly check that actions we take to reduce risk are still effective</t>
  </si>
  <si>
    <t>We investigate incidents and make changes to avoid them reoccuring</t>
  </si>
  <si>
    <r>
      <t xml:space="preserve">We have a plan for </t>
    </r>
    <r>
      <rPr>
        <b/>
        <sz val="9"/>
        <color theme="1"/>
        <rFont val="Verdana"/>
        <family val="2"/>
      </rPr>
      <t>emergencies</t>
    </r>
    <r>
      <rPr>
        <sz val="9"/>
        <color theme="1"/>
        <rFont val="Verdana"/>
        <family val="2"/>
      </rPr>
      <t>. Everyone knows what to do if one happens</t>
    </r>
  </si>
  <si>
    <r>
      <rPr>
        <b/>
        <sz val="9"/>
        <color theme="1"/>
        <rFont val="Verdana"/>
        <family val="2"/>
      </rPr>
      <t>Manual handling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</si>
  <si>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>Slips, trips, and falls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</si>
  <si>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>Bullying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</si>
  <si>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 xml:space="preserve">Fatigue </t>
    </r>
    <r>
      <rPr>
        <sz val="9"/>
        <color theme="1"/>
        <rFont val="Verdana"/>
        <family val="2"/>
      </rPr>
      <t>– risks due to work are managed the best they reasonably can be</t>
    </r>
  </si>
  <si>
    <r>
      <rPr>
        <b/>
        <sz val="9"/>
        <color theme="1"/>
        <rFont val="Verdana"/>
        <family val="2"/>
      </rPr>
      <t>Work-related stress</t>
    </r>
    <r>
      <rPr>
        <sz val="9"/>
        <color theme="1"/>
        <rFont val="Verdana"/>
        <family val="2"/>
      </rPr>
      <t xml:space="preserve"> – risks are managed the best they reasonably can be</t>
    </r>
  </si>
  <si>
    <t>SafePlus Element</t>
  </si>
  <si>
    <t>Employee Count</t>
  </si>
  <si>
    <t>Employee Question Count</t>
  </si>
  <si>
    <t>Snr. Manager Question Count</t>
  </si>
  <si>
    <t>Questions</t>
  </si>
  <si>
    <t>Employee 
Score</t>
  </si>
  <si>
    <t>Snr. Manager Score</t>
  </si>
  <si>
    <t>Combined 
Score</t>
  </si>
  <si>
    <t>N/A Employees</t>
  </si>
  <si>
    <t>Snr. Mgr. Entered</t>
  </si>
  <si>
    <t>N/A Snr. Managers</t>
  </si>
  <si>
    <t>– 5 lowest overall mean scores
– 3 largest opinion gap scores</t>
  </si>
  <si>
    <t>– 3 highest overall mean scores</t>
  </si>
  <si>
    <t>Table key</t>
  </si>
  <si>
    <t>Strongly Agree</t>
  </si>
  <si>
    <t>Snr. Manager N/A count</t>
  </si>
  <si>
    <t>Opinion gap</t>
  </si>
  <si>
    <t>My organisation considers both health and safety before making changes that affect me</t>
  </si>
  <si>
    <t>I'm involved in checking how successfully the organisation manages risk and wider health and safety</t>
  </si>
  <si>
    <t>I'm given the resources I need to be competent and work safely</t>
  </si>
  <si>
    <t>I'm not worried about raising health and safety concerns or having honest conversations about health and safety</t>
  </si>
  <si>
    <t>My organisation's actions show it's committed to health and safety</t>
  </si>
  <si>
    <t>If I'm physically or mentally unwell, I'll be given alternative/restricted duties</t>
  </si>
  <si>
    <t>My organisatiopn is always looking for ways to improve my health and safety</t>
  </si>
  <si>
    <t>The contractors I work with are competent and have what they need to work safely</t>
  </si>
  <si>
    <t>I think about impacts on both health and safety when I make decisions</t>
  </si>
  <si>
    <t xml:space="preserve">We have a process – which I confirm happens – for workers and their representatives to be involved in checking how successfully we manage risk and wider health and safety </t>
  </si>
  <si>
    <t>I make sure resources are available so workers are competent and have what they need to work safely</t>
  </si>
  <si>
    <t>Because of the decisions I make and the actions I take, workers are not worried about having honest conversations about health and safety or raising health and concerns with me</t>
  </si>
  <si>
    <t>The decisions I make and the actions I take prove I'm committed to health and safety</t>
  </si>
  <si>
    <t>I make sure time and resources are available so workers who are physically or mentally unwell can carry out alternative/restricted duties</t>
  </si>
  <si>
    <t>I make sure resources are available to make sure that contractors are competent and have what they need to work safely</t>
  </si>
  <si>
    <t>My organisation talks to me about health and safety in a way I can understand</t>
  </si>
  <si>
    <t>I'm involved in deciding how health and safety risks will be dealt with</t>
  </si>
  <si>
    <t>If I'm in danger or someone else is, I have the authority to take steps</t>
  </si>
  <si>
    <t>My organisation listens to my ideas and feedback on health and safety</t>
  </si>
  <si>
    <t>I can get involved and have my say about health and safety</t>
  </si>
  <si>
    <t>My organisation is good at sorting out health and safety disagreements or concerns</t>
  </si>
  <si>
    <t>I have the time, support and training to be involved in health and safety</t>
  </si>
  <si>
    <t>I talk with workers about health and safety in a way they can understand</t>
  </si>
  <si>
    <t>We involve workers and their representatives in deciding how health and safety risks will be dealt with</t>
  </si>
  <si>
    <t>We receive and consider workers’ feedback and ideas on health and safety matters</t>
  </si>
  <si>
    <t>We have an agreed process for workers to get involved and have their say about health and safety</t>
  </si>
  <si>
    <t>I make sure we have the time, resources and processes to encourage and support workers and their representatives to be involved in health and safety</t>
  </si>
  <si>
    <t>I always speak up and report health and safety risks and incidents</t>
  </si>
  <si>
    <t>The organisation assesses the risks to my health and safety</t>
  </si>
  <si>
    <t>The organisation has taken action (control measures) for work that could cause me serious harm</t>
  </si>
  <si>
    <t>The organisation regularly checks that the actions it takes to reduce risk (control measures) are still keeping me healthy and safe</t>
  </si>
  <si>
    <t>My organisation investigates health and safety incidents and make changes to how I do things as a result</t>
  </si>
  <si>
    <t>We assess health and safety risks</t>
  </si>
  <si>
    <t>We take action (control measures) to reduce risk for work that could cause serious harm</t>
  </si>
  <si>
    <t>We regularly check that the actions we take (control measures) to reduce risk are still keeping workers and others healthy and safe</t>
  </si>
  <si>
    <t>We have procedures to investigate each health and safety incident and changes are made to reduce the chances of it happening again</t>
  </si>
  <si>
    <t>Snr. Manager Count</t>
  </si>
  <si>
    <t>Employee Entered</t>
  </si>
  <si>
    <t>Employee survey data</t>
  </si>
  <si>
    <t>Senior Manager survey data</t>
  </si>
  <si>
    <t>Count</t>
  </si>
  <si>
    <r>
      <t>We have a clear strategy in place to deal with risks to</t>
    </r>
    <r>
      <rPr>
        <b/>
        <sz val="9"/>
        <rFont val="Verdana"/>
        <family val="2"/>
      </rPr>
      <t xml:space="preserve"> safety</t>
    </r>
  </si>
  <si>
    <r>
      <t xml:space="preserve">We have a clear strategy in place to deal with risks to </t>
    </r>
    <r>
      <rPr>
        <b/>
        <sz val="9"/>
        <rFont val="Verdana"/>
        <family val="2"/>
      </rPr>
      <t>health</t>
    </r>
  </si>
  <si>
    <r>
      <t xml:space="preserve">We identify the risks to worker </t>
    </r>
    <r>
      <rPr>
        <b/>
        <sz val="9"/>
        <color theme="1"/>
        <rFont val="Verdana"/>
        <family val="2"/>
      </rPr>
      <t>safety</t>
    </r>
  </si>
  <si>
    <t>Employees</t>
  </si>
  <si>
    <t>Senior Managers</t>
  </si>
  <si>
    <t>SafePlus self-assessment result calculator – COMBINED Online &amp; Paper survey instructions</t>
  </si>
  <si>
    <r>
      <t xml:space="preserve">The organisation identifies risks to my </t>
    </r>
    <r>
      <rPr>
        <b/>
        <sz val="10"/>
        <color theme="1"/>
        <rFont val="Verdana"/>
        <family val="2"/>
      </rPr>
      <t>safety</t>
    </r>
  </si>
  <si>
    <r>
      <t xml:space="preserve">I know the organisation identifies risks to my </t>
    </r>
    <r>
      <rPr>
        <b/>
        <sz val="10"/>
        <color theme="1"/>
        <rFont val="Verdana"/>
        <family val="2"/>
      </rPr>
      <t>health</t>
    </r>
    <r>
      <rPr>
        <sz val="10"/>
        <color theme="1"/>
        <rFont val="Verdana"/>
        <family val="2"/>
      </rPr>
      <t xml:space="preserve"> in the workplace</t>
    </r>
  </si>
  <si>
    <r>
      <t xml:space="preserve">My organisation is prepared for </t>
    </r>
    <r>
      <rPr>
        <b/>
        <sz val="10"/>
        <color theme="1"/>
        <rFont val="Verdana"/>
        <family val="2"/>
      </rPr>
      <t xml:space="preserve">emergencies </t>
    </r>
    <r>
      <rPr>
        <sz val="10"/>
        <color theme="1"/>
        <rFont val="Verdana"/>
        <family val="2"/>
      </rPr>
      <t>and has told me what to do when one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happens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</si>
  <si>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manual handling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</si>
  <si>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slips, trips, and falls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</si>
  <si>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bullying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</si>
  <si>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fatigue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</si>
  <si>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work-related stress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</si>
  <si>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 xml:space="preserve">sexual harassment </t>
    </r>
    <r>
      <rPr>
        <sz val="10"/>
        <color theme="1"/>
        <rFont val="Verdana"/>
        <family val="2"/>
      </rPr>
      <t>the best it possibly can</t>
    </r>
  </si>
  <si>
    <r>
      <t xml:space="preserve">We identify the risks to worker </t>
    </r>
    <r>
      <rPr>
        <b/>
        <sz val="10"/>
        <color theme="1"/>
        <rFont val="Verdana"/>
        <family val="2"/>
      </rPr>
      <t>safety</t>
    </r>
  </si>
  <si>
    <r>
      <t xml:space="preserve">We identify the risks to worker </t>
    </r>
    <r>
      <rPr>
        <b/>
        <sz val="10"/>
        <color theme="1"/>
        <rFont val="Verdana"/>
        <family val="2"/>
      </rPr>
      <t>health</t>
    </r>
    <r>
      <rPr>
        <sz val="10"/>
        <color theme="1"/>
        <rFont val="Verdana"/>
        <family val="2"/>
      </rPr>
      <t xml:space="preserve"> in the workplace</t>
    </r>
  </si>
  <si>
    <r>
      <t xml:space="preserve">We have an </t>
    </r>
    <r>
      <rPr>
        <b/>
        <sz val="10"/>
        <color theme="1"/>
        <rFont val="Verdana"/>
        <family val="2"/>
      </rPr>
      <t xml:space="preserve">emergency plan </t>
    </r>
    <r>
      <rPr>
        <sz val="10"/>
        <color theme="1"/>
        <rFont val="Verdana"/>
        <family val="2"/>
      </rPr>
      <t>in place that workers know</t>
    </r>
  </si>
  <si>
    <r>
      <t xml:space="preserve">We manage the risks from </t>
    </r>
    <r>
      <rPr>
        <b/>
        <sz val="10"/>
        <color theme="1"/>
        <rFont val="Verdana"/>
        <family val="2"/>
      </rPr>
      <t xml:space="preserve">manual handling </t>
    </r>
    <r>
      <rPr>
        <sz val="10"/>
        <color theme="1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</si>
  <si>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slips, trips and falls</t>
    </r>
    <r>
      <rPr>
        <sz val="10"/>
        <color theme="1"/>
        <rFont val="Verdana"/>
        <family val="2"/>
      </rPr>
      <t xml:space="preserve"> the best we possibly can</t>
    </r>
  </si>
  <si>
    <r>
      <t>We manage the risks from</t>
    </r>
    <r>
      <rPr>
        <b/>
        <sz val="10"/>
        <color theme="1"/>
        <rFont val="Verdana"/>
        <family val="2"/>
      </rPr>
      <t xml:space="preserve"> bullying</t>
    </r>
    <r>
      <rPr>
        <sz val="10"/>
        <color theme="1"/>
        <rFont val="Verdana"/>
        <family val="2"/>
      </rPr>
      <t xml:space="preserve"> the best we possibly can</t>
    </r>
  </si>
  <si>
    <r>
      <t>We manage the risks from</t>
    </r>
    <r>
      <rPr>
        <b/>
        <sz val="10"/>
        <color theme="1"/>
        <rFont val="Verdana"/>
        <family val="2"/>
      </rPr>
      <t xml:space="preserve"> fatigue</t>
    </r>
    <r>
      <rPr>
        <sz val="10"/>
        <color theme="1"/>
        <rFont val="Verdana"/>
        <family val="2"/>
      </rPr>
      <t xml:space="preserve"> the best we possibly can</t>
    </r>
  </si>
  <si>
    <r>
      <t xml:space="preserve">I'm certain the organisation manages the risks from </t>
    </r>
    <r>
      <rPr>
        <b/>
        <sz val="10"/>
        <color theme="1"/>
        <rFont val="Verdana"/>
        <family val="2"/>
      </rPr>
      <t>work-related stress</t>
    </r>
    <r>
      <rPr>
        <sz val="10"/>
        <color theme="1"/>
        <rFont val="Verdana"/>
        <family val="2"/>
      </rPr>
      <t xml:space="preserve"> the best it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</si>
  <si>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sexual harassment</t>
    </r>
    <r>
      <rPr>
        <sz val="10"/>
        <color theme="1"/>
        <rFont val="Verdana"/>
        <family val="2"/>
      </rPr>
      <t xml:space="preserve"> the best we possibly can</t>
    </r>
  </si>
  <si>
    <t xml:space="preserve">Overall Element Maturity: </t>
  </si>
  <si>
    <t>Ref.</t>
  </si>
  <si>
    <t>Employee 
Mean Score</t>
  </si>
  <si>
    <t>Snr. Manager Mean Score</t>
  </si>
  <si>
    <t>Combined 
Mean Score</t>
  </si>
  <si>
    <t>Opinion 
Gap</t>
  </si>
  <si>
    <r>
      <t>Our leaders make enough resources available to ensure worker</t>
    </r>
    <r>
      <rPr>
        <b/>
        <sz val="9"/>
        <color theme="1"/>
        <rFont val="Verdana"/>
        <family val="2"/>
      </rPr>
      <t xml:space="preserve"> safety</t>
    </r>
  </si>
  <si>
    <r>
      <t xml:space="preserve">Our leaders make enough resources available to ensure worker </t>
    </r>
    <r>
      <rPr>
        <b/>
        <sz val="9"/>
        <color theme="1"/>
        <rFont val="Verdana"/>
        <family val="2"/>
      </rPr>
      <t>health</t>
    </r>
  </si>
  <si>
    <t>Question Summary</t>
  </si>
  <si>
    <r>
      <t xml:space="preserve">We have a plan in place to deal with </t>
    </r>
    <r>
      <rPr>
        <b/>
        <sz val="9"/>
        <color theme="1"/>
        <rFont val="Verdana"/>
        <family val="2"/>
      </rPr>
      <t>emergencies</t>
    </r>
    <r>
      <rPr>
        <sz val="9"/>
        <color theme="1"/>
        <rFont val="Verdana"/>
        <family val="2"/>
      </rPr>
      <t>. Everyone knows what to do if an emergency happens</t>
    </r>
  </si>
  <si>
    <r>
      <t xml:space="preserve">Risks from </t>
    </r>
    <r>
      <rPr>
        <b/>
        <sz val="9"/>
        <color theme="1"/>
        <rFont val="Verdana"/>
        <family val="2"/>
      </rPr>
      <t>manual handling</t>
    </r>
    <r>
      <rPr>
        <sz val="9"/>
        <color theme="1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</si>
  <si>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>slips, trips, and falls</t>
    </r>
    <r>
      <rPr>
        <sz val="9"/>
        <color theme="1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</si>
  <si>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>bullying</t>
    </r>
    <r>
      <rPr>
        <sz val="9"/>
        <color theme="1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</si>
  <si>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 xml:space="preserve">fatigue </t>
    </r>
    <r>
      <rPr>
        <sz val="9"/>
        <color theme="1"/>
        <rFont val="Verdana"/>
        <family val="2"/>
      </rPr>
      <t>due to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</si>
  <si>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>work-related stress</t>
    </r>
    <r>
      <rPr>
        <sz val="9"/>
        <color theme="1"/>
        <rFont val="Verdana"/>
        <family val="2"/>
      </rPr>
      <t xml:space="preserve">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</si>
  <si>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 xml:space="preserve">sexual harassment </t>
    </r>
    <r>
      <rPr>
        <sz val="9"/>
        <color theme="1"/>
        <rFont val="Verdana"/>
        <family val="2"/>
      </rPr>
      <t>at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</si>
  <si>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noise</t>
    </r>
    <r>
      <rPr>
        <sz val="9"/>
        <color rgb="FF214884"/>
        <rFont val="Verdana"/>
        <family val="2"/>
      </rPr>
      <t xml:space="preserve"> at work are managed the best it reasonably can be</t>
    </r>
  </si>
  <si>
    <r>
      <t xml:space="preserve">Risks from </t>
    </r>
    <r>
      <rPr>
        <b/>
        <sz val="9"/>
        <color rgb="FF214884"/>
        <rFont val="Verdana"/>
        <family val="2"/>
      </rPr>
      <t>dust</t>
    </r>
    <r>
      <rPr>
        <sz val="9"/>
        <color rgb="FF214884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</si>
  <si>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hazardous substances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</si>
  <si>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vibration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</si>
  <si>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violence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</si>
  <si>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driving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</si>
  <si>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machinery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</si>
  <si>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solar </t>
    </r>
    <r>
      <rPr>
        <b/>
        <sz val="9"/>
        <color rgb="FF214884"/>
        <rFont val="Verdana"/>
        <family val="2"/>
      </rPr>
      <t>UV radiation</t>
    </r>
    <r>
      <rPr>
        <sz val="9"/>
        <color rgb="FF214884"/>
        <rFont val="Verdana"/>
        <family val="2"/>
      </rPr>
      <t xml:space="preserve">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</si>
  <si>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hazardous energy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</si>
  <si>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working at height</t>
    </r>
    <r>
      <rPr>
        <sz val="9"/>
        <color rgb="FF214884"/>
        <rFont val="Verdana"/>
        <family val="2"/>
      </rPr>
      <t xml:space="preserve">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</si>
  <si>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confined spaces</t>
    </r>
    <r>
      <rPr>
        <sz val="9"/>
        <color rgb="FF214884"/>
        <rFont val="Verdana"/>
        <family val="2"/>
      </rPr>
      <t xml:space="preserve">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</si>
  <si>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mobile plant</t>
    </r>
    <r>
      <rPr>
        <sz val="9"/>
        <color rgb="FF214884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</si>
  <si>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animals </t>
    </r>
    <r>
      <rPr>
        <sz val="9"/>
        <color rgb="FF214884"/>
        <rFont val="Verdana"/>
        <family val="2"/>
      </rPr>
      <t>during work</t>
    </r>
    <r>
      <rPr>
        <b/>
        <sz val="9"/>
        <color rgb="FF214884"/>
        <rFont val="Verdana"/>
        <family val="2"/>
      </rPr>
      <t xml:space="preserve"> </t>
    </r>
    <r>
      <rPr>
        <sz val="9"/>
        <color rgb="FF214884"/>
        <rFont val="Verdana"/>
        <family val="2"/>
      </rPr>
      <t>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</si>
  <si>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biological hazards </t>
    </r>
    <r>
      <rPr>
        <sz val="9"/>
        <color rgb="FF214884"/>
        <rFont val="Verdana"/>
        <family val="2"/>
      </rPr>
      <t>at work</t>
    </r>
    <r>
      <rPr>
        <b/>
        <sz val="9"/>
        <color rgb="FF214884"/>
        <rFont val="Verdana"/>
        <family val="2"/>
      </rPr>
      <t xml:space="preserve"> </t>
    </r>
    <r>
      <rPr>
        <sz val="9"/>
        <color rgb="FF214884"/>
        <rFont val="Verdana"/>
        <family val="2"/>
      </rPr>
      <t>are managed the best they reasonably can be</t>
    </r>
  </si>
  <si>
    <r>
      <t xml:space="preserve">Risks from working in </t>
    </r>
    <r>
      <rPr>
        <b/>
        <sz val="9"/>
        <color rgb="FF214884"/>
        <rFont val="Verdana"/>
        <family val="2"/>
      </rPr>
      <t>extreme</t>
    </r>
    <r>
      <rPr>
        <sz val="9"/>
        <color rgb="FF214884"/>
        <rFont val="Verdana"/>
        <family val="2"/>
      </rPr>
      <t xml:space="preserve"> </t>
    </r>
    <r>
      <rPr>
        <b/>
        <sz val="9"/>
        <color rgb="FF214884"/>
        <rFont val="Verdana"/>
        <family val="2"/>
      </rPr>
      <t xml:space="preserve">temperature </t>
    </r>
    <r>
      <rPr>
        <sz val="9"/>
        <color rgb="FF214884"/>
        <rFont val="Verdana"/>
        <family val="2"/>
      </rPr>
      <t>at work</t>
    </r>
    <r>
      <rPr>
        <b/>
        <sz val="9"/>
        <color rgb="FF214884"/>
        <rFont val="Verdana"/>
        <family val="2"/>
      </rPr>
      <t xml:space="preserve"> </t>
    </r>
    <r>
      <rPr>
        <sz val="9"/>
        <color rgb="FF214884"/>
        <rFont val="Verdana"/>
        <family val="2"/>
      </rPr>
      <t>are managed the best they reasonably can be</t>
    </r>
  </si>
  <si>
    <r>
      <t xml:space="preserve">Risks to the </t>
    </r>
    <r>
      <rPr>
        <b/>
        <sz val="9"/>
        <color rgb="FF214884"/>
        <rFont val="Verdana"/>
        <family val="2"/>
      </rPr>
      <t>mental health of staff who work from home</t>
    </r>
    <r>
      <rPr>
        <sz val="9"/>
        <color rgb="FF214884"/>
        <rFont val="Verdana"/>
        <family val="2"/>
      </rPr>
      <t xml:space="preserve"> are managed the best they reasonably can be</t>
    </r>
  </si>
  <si>
    <t>This ‘REPORT’ sheet formats data from the 'Calculation' sheet, to print in A4. Apart from entering your business name and survey date in cell B-3, you do not need to enter any data or make any changes in this sheet.</t>
  </si>
  <si>
    <r>
      <rPr>
        <b/>
        <sz val="9"/>
        <color rgb="FF214884"/>
        <rFont val="Verdana"/>
        <family val="2"/>
      </rPr>
      <t>Sexual harassment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</si>
  <si>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Noise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</si>
  <si>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Dust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</si>
  <si>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Hazardous substances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</si>
  <si>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 xml:space="preserve">Vibration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</si>
  <si>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>Violence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</si>
  <si>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Driving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</si>
  <si>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Machinery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</si>
  <si>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Solar UV radiation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</si>
  <si>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 xml:space="preserve">Hazardous energy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</si>
  <si>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 xml:space="preserve">Working at height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</si>
  <si>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>Confined spaces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</si>
  <si>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 xml:space="preserve">Mobile plant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</si>
  <si>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 xml:space="preserve">Animals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</si>
  <si>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>Biological hazards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</si>
  <si>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Mental health of staff who work from home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</si>
  <si>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t>My organisation has a clear strategy in place to deal with risks to</t>
    </r>
    <r>
      <rPr>
        <b/>
        <sz val="10"/>
        <rFont val="Verdana"/>
        <family val="2"/>
      </rPr>
      <t xml:space="preserve"> safety</t>
    </r>
  </si>
  <si>
    <r>
      <t xml:space="preserve">My organisation has a clear strategy in place to deal with risks to </t>
    </r>
    <r>
      <rPr>
        <b/>
        <sz val="10"/>
        <rFont val="Verdana"/>
        <family val="2"/>
      </rPr>
      <t>health</t>
    </r>
  </si>
  <si>
    <r>
      <t>I'm given the time, support and right gear to look after my</t>
    </r>
    <r>
      <rPr>
        <b/>
        <sz val="10"/>
        <color theme="1"/>
        <rFont val="Verdana"/>
        <family val="2"/>
      </rPr>
      <t xml:space="preserve"> safety</t>
    </r>
  </si>
  <si>
    <r>
      <t xml:space="preserve">I'm given the time, support and right gear to look after my </t>
    </r>
    <r>
      <rPr>
        <b/>
        <sz val="10"/>
        <color theme="1"/>
        <rFont val="Verdana"/>
        <family val="2"/>
      </rPr>
      <t xml:space="preserve">health </t>
    </r>
    <r>
      <rPr>
        <sz val="10"/>
        <color theme="1"/>
        <rFont val="Verdana"/>
        <family val="2"/>
      </rPr>
      <t>at work</t>
    </r>
  </si>
  <si>
    <r>
      <t>We have a clear strategy in place to deal with risks to</t>
    </r>
    <r>
      <rPr>
        <b/>
        <sz val="10"/>
        <rFont val="Verdana"/>
        <family val="2"/>
      </rPr>
      <t xml:space="preserve"> safety</t>
    </r>
  </si>
  <si>
    <r>
      <t xml:space="preserve">We have a clear strategy in place to deal with risks to </t>
    </r>
    <r>
      <rPr>
        <b/>
        <sz val="10"/>
        <rFont val="Verdana"/>
        <family val="2"/>
      </rPr>
      <t>health</t>
    </r>
  </si>
  <si>
    <r>
      <t>I make sure enough resources are available to ensure worker</t>
    </r>
    <r>
      <rPr>
        <b/>
        <sz val="10"/>
        <color theme="1"/>
        <rFont val="Verdana"/>
        <family val="2"/>
      </rPr>
      <t xml:space="preserve"> safety</t>
    </r>
  </si>
  <si>
    <r>
      <t xml:space="preserve">I make sure enough resources are available to ensure worker </t>
    </r>
    <r>
      <rPr>
        <b/>
        <sz val="10"/>
        <color theme="1"/>
        <rFont val="Verdana"/>
        <family val="2"/>
      </rPr>
      <t>health</t>
    </r>
    <r>
      <rPr>
        <sz val="10"/>
        <color theme="1"/>
        <rFont val="Verdana"/>
        <family val="2"/>
      </rPr>
      <t xml:space="preserve"> at work</t>
    </r>
  </si>
  <si>
    <t>Senior Manager Questions</t>
  </si>
  <si>
    <t>Employee Questions</t>
  </si>
  <si>
    <r>
      <t xml:space="preserve">We manage the risks from </t>
    </r>
    <r>
      <rPr>
        <b/>
        <sz val="10"/>
        <color rgb="FF214884"/>
        <rFont val="Verdana"/>
        <family val="2"/>
      </rPr>
      <t>noise</t>
    </r>
    <r>
      <rPr>
        <sz val="10"/>
        <color rgb="FF214884"/>
        <rFont val="Verdana"/>
        <family val="2"/>
      </rPr>
      <t xml:space="preserve"> the best we possibly can</t>
    </r>
  </si>
  <si>
    <r>
      <t>We manage the risks from</t>
    </r>
    <r>
      <rPr>
        <b/>
        <sz val="10"/>
        <color rgb="FF214884"/>
        <rFont val="Verdana"/>
        <family val="2"/>
      </rPr>
      <t xml:space="preserve"> dust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</si>
  <si>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hazardous substances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</si>
  <si>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vibration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</si>
  <si>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violence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</si>
  <si>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driving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</si>
  <si>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working with </t>
    </r>
    <r>
      <rPr>
        <b/>
        <sz val="10"/>
        <color rgb="FF214884"/>
        <rFont val="Verdana"/>
        <family val="2"/>
      </rPr>
      <t xml:space="preserve">machinery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</si>
  <si>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solar UV radiation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</si>
  <si>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 xml:space="preserve">hazardous energy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</si>
  <si>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working at height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</si>
  <si>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working in </t>
    </r>
    <r>
      <rPr>
        <b/>
        <sz val="10"/>
        <color rgb="FF214884"/>
        <rFont val="Verdana"/>
        <family val="2"/>
      </rPr>
      <t>confined spaces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</si>
  <si>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mobile plant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</si>
  <si>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 xml:space="preserve">animals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</si>
  <si>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 xml:space="preserve">biological exposures </t>
    </r>
    <r>
      <rPr>
        <sz val="10"/>
        <color rgb="FF214884"/>
        <rFont val="Verdana"/>
        <family val="2"/>
      </rPr>
      <t>the best we possibly can</t>
    </r>
  </si>
  <si>
    <r>
      <t>We manage the risks from working in t</t>
    </r>
    <r>
      <rPr>
        <b/>
        <sz val="10"/>
        <color rgb="FF214884"/>
        <rFont val="Verdana"/>
        <family val="2"/>
      </rPr>
      <t>emperature extremes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</si>
  <si>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to the </t>
    </r>
    <r>
      <rPr>
        <b/>
        <sz val="10"/>
        <color rgb="FF214884"/>
        <rFont val="Verdana"/>
        <family val="2"/>
      </rPr>
      <t>mental health of staff who work from home</t>
    </r>
    <r>
      <rPr>
        <sz val="10"/>
        <color rgb="FF214884"/>
        <rFont val="Verdana"/>
        <family val="2"/>
      </rPr>
      <t xml:space="preserve"> so far as is reasonably practicable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</si>
  <si>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noise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</si>
  <si>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dust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</si>
  <si>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hazardous substances 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</si>
  <si>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vibration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</si>
  <si>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violence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</si>
  <si>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driving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</si>
  <si>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working with </t>
    </r>
    <r>
      <rPr>
        <b/>
        <sz val="10"/>
        <color rgb="FF214884"/>
        <rFont val="Verdana"/>
        <family val="2"/>
      </rPr>
      <t>machinery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</si>
  <si>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solar UV radiation</t>
    </r>
    <r>
      <rPr>
        <sz val="10"/>
        <color rgb="FF214884"/>
        <rFont val="Verdana"/>
        <family val="2"/>
      </rPr>
      <t xml:space="preserve"> 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</si>
  <si>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hazardous energy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</si>
  <si>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working at height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</si>
  <si>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working in </t>
    </r>
    <r>
      <rPr>
        <b/>
        <sz val="10"/>
        <color rgb="FF214884"/>
        <rFont val="Verdana"/>
        <family val="2"/>
      </rPr>
      <t>confined spaces</t>
    </r>
    <r>
      <rPr>
        <sz val="10"/>
        <color rgb="FF214884"/>
        <rFont val="Verdana"/>
        <family val="2"/>
      </rPr>
      <t xml:space="preserve"> 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</si>
  <si>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mobile plant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</si>
  <si>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animals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</si>
  <si>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biological exposures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</si>
  <si>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working in </t>
    </r>
    <r>
      <rPr>
        <b/>
        <sz val="10"/>
        <color rgb="FF214884"/>
        <rFont val="Verdana"/>
        <family val="2"/>
      </rPr>
      <t>extreme temperatures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</si>
  <si>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makes sure my </t>
    </r>
    <r>
      <rPr>
        <b/>
        <sz val="10"/>
        <color rgb="FF214884"/>
        <rFont val="Verdana"/>
        <family val="2"/>
      </rPr>
      <t xml:space="preserve">mental health </t>
    </r>
    <r>
      <rPr>
        <sz val="10"/>
        <color rgb="FF214884"/>
        <rFont val="Verdana"/>
        <family val="2"/>
      </rPr>
      <t xml:space="preserve">is looked after </t>
    </r>
    <r>
      <rPr>
        <b/>
        <sz val="10"/>
        <color rgb="FF214884"/>
        <rFont val="Verdana"/>
        <family val="2"/>
      </rPr>
      <t>when I work from home</t>
    </r>
  </si>
  <si>
    <r>
      <t xml:space="preserve">This sheet is for data input from </t>
    </r>
    <r>
      <rPr>
        <b/>
        <sz val="10"/>
        <color theme="1"/>
        <rFont val="Verdana"/>
        <family val="2"/>
      </rPr>
      <t>online survey responses</t>
    </r>
    <r>
      <rPr>
        <sz val="10"/>
        <color theme="1"/>
        <rFont val="Verdana"/>
        <family val="2"/>
      </rPr>
      <t xml:space="preserve"> only 
('Worker Engagement M' is for paper surveys).</t>
    </r>
  </si>
  <si>
    <r>
      <t xml:space="preserve">This sheet is for data input from </t>
    </r>
    <r>
      <rPr>
        <b/>
        <sz val="10"/>
        <color theme="1"/>
        <rFont val="Verdana"/>
        <family val="2"/>
      </rPr>
      <t>online survey responses</t>
    </r>
    <r>
      <rPr>
        <sz val="10"/>
        <color theme="1"/>
        <rFont val="Verdana"/>
        <family val="2"/>
      </rPr>
      <t xml:space="preserve"> only 
('Risk Management M' is for paper surveys)</t>
    </r>
  </si>
  <si>
    <r>
      <t>Worker Engagement</t>
    </r>
    <r>
      <rPr>
        <sz val="12"/>
        <color theme="1"/>
        <rFont val="Verdana"/>
        <family val="2"/>
      </rPr>
      <t xml:space="preserve"> ratings data input sheet – </t>
    </r>
    <r>
      <rPr>
        <b/>
        <sz val="12"/>
        <color theme="1"/>
        <rFont val="Verdana"/>
        <family val="2"/>
      </rPr>
      <t>Online</t>
    </r>
    <r>
      <rPr>
        <sz val="12"/>
        <color theme="1"/>
        <rFont val="Verdana"/>
        <family val="2"/>
      </rPr>
      <t xml:space="preserve"> surveys</t>
    </r>
  </si>
  <si>
    <r>
      <t>Risk Management</t>
    </r>
    <r>
      <rPr>
        <sz val="12"/>
        <color theme="1"/>
        <rFont val="Verdana"/>
        <family val="2"/>
      </rPr>
      <t xml:space="preserve"> ratings data input sheet – </t>
    </r>
    <r>
      <rPr>
        <b/>
        <sz val="12"/>
        <color theme="1"/>
        <rFont val="Verdana"/>
        <family val="2"/>
      </rPr>
      <t xml:space="preserve">Online </t>
    </r>
    <r>
      <rPr>
        <sz val="12"/>
        <color theme="1"/>
        <rFont val="Verdana"/>
        <family val="2"/>
      </rPr>
      <t>surveys</t>
    </r>
  </si>
  <si>
    <r>
      <t xml:space="preserve">Leadership </t>
    </r>
    <r>
      <rPr>
        <sz val="12"/>
        <color theme="0"/>
        <rFont val="Verdana"/>
        <family val="2"/>
      </rPr>
      <t xml:space="preserve">ratings data input sheet – </t>
    </r>
    <r>
      <rPr>
        <b/>
        <sz val="12"/>
        <color theme="0"/>
        <rFont val="Verdana"/>
        <family val="2"/>
      </rPr>
      <t xml:space="preserve">Online </t>
    </r>
    <r>
      <rPr>
        <sz val="12"/>
        <color theme="0"/>
        <rFont val="Verdana"/>
        <family val="2"/>
      </rPr>
      <t>surveys</t>
    </r>
  </si>
  <si>
    <r>
      <t xml:space="preserve">My organisation is prepared for </t>
    </r>
    <r>
      <rPr>
        <b/>
        <sz val="10"/>
        <color theme="1"/>
        <rFont val="Verdana"/>
        <family val="2"/>
      </rPr>
      <t>emergencies</t>
    </r>
    <r>
      <rPr>
        <sz val="10"/>
        <color theme="1"/>
        <rFont val="Verdana"/>
        <family val="2"/>
      </rPr>
      <t xml:space="preserve"> and has told me what to do when one happens</t>
    </r>
  </si>
  <si>
    <r>
      <t>My organisation manages the risks to me from</t>
    </r>
    <r>
      <rPr>
        <b/>
        <sz val="10"/>
        <color theme="1"/>
        <rFont val="Verdana"/>
        <family val="2"/>
      </rPr>
      <t xml:space="preserve"> fatigue </t>
    </r>
    <r>
      <rPr>
        <sz val="10"/>
        <color theme="1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</si>
  <si>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sexual harassment</t>
    </r>
    <r>
      <rPr>
        <sz val="10"/>
        <color theme="1"/>
        <rFont val="Verdana"/>
        <family val="2"/>
      </rPr>
      <t xml:space="preserve"> the best it possibly can</t>
    </r>
  </si>
  <si>
    <r>
      <t xml:space="preserve">We identify the risks to worker </t>
    </r>
    <r>
      <rPr>
        <b/>
        <sz val="10"/>
        <color theme="1"/>
        <rFont val="Verdana"/>
        <family val="2"/>
      </rPr>
      <t xml:space="preserve">health </t>
    </r>
    <r>
      <rPr>
        <sz val="10"/>
        <color theme="1"/>
        <rFont val="Verdana"/>
        <family val="2"/>
      </rPr>
      <t>in the workplace</t>
    </r>
  </si>
  <si>
    <r>
      <t xml:space="preserve">We have an </t>
    </r>
    <r>
      <rPr>
        <b/>
        <sz val="10"/>
        <color theme="1"/>
        <rFont val="Verdana"/>
        <family val="2"/>
      </rPr>
      <t>emergency plan</t>
    </r>
    <r>
      <rPr>
        <sz val="10"/>
        <color theme="1"/>
        <rFont val="Verdana"/>
        <family val="2"/>
      </rPr>
      <t xml:space="preserve"> in place that workers know</t>
    </r>
  </si>
  <si>
    <r>
      <t xml:space="preserve">We manage the risks from </t>
    </r>
    <r>
      <rPr>
        <b/>
        <sz val="10"/>
        <color theme="1"/>
        <rFont val="Verdana"/>
        <family val="2"/>
      </rPr>
      <t>manual handling</t>
    </r>
    <r>
      <rPr>
        <sz val="10"/>
        <color theme="1"/>
        <rFont val="Verdana"/>
        <family val="2"/>
      </rPr>
      <t xml:space="preserve"> the best we possibly can</t>
    </r>
  </si>
  <si>
    <r>
      <t>We manage the risks from</t>
    </r>
    <r>
      <rPr>
        <b/>
        <sz val="10"/>
        <color theme="1"/>
        <rFont val="Verdana"/>
        <family val="2"/>
      </rPr>
      <t xml:space="preserve"> slips, trips and falls</t>
    </r>
    <r>
      <rPr>
        <sz val="10"/>
        <color theme="1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</si>
  <si>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bullying</t>
    </r>
    <r>
      <rPr>
        <sz val="10"/>
        <color theme="1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</si>
  <si>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fatigue</t>
    </r>
    <r>
      <rPr>
        <sz val="10"/>
        <color theme="1"/>
        <rFont val="Verdana"/>
        <family val="2"/>
      </rPr>
      <t xml:space="preserve"> the best we possibly can</t>
    </r>
  </si>
  <si>
    <r>
      <t xml:space="preserve">Worker Engagement </t>
    </r>
    <r>
      <rPr>
        <sz val="12"/>
        <color theme="1"/>
        <rFont val="Verdana"/>
        <family val="2"/>
      </rPr>
      <t xml:space="preserve">ratings data input sheet – </t>
    </r>
    <r>
      <rPr>
        <b/>
        <sz val="12"/>
        <color theme="1"/>
        <rFont val="Verdana"/>
        <family val="2"/>
      </rPr>
      <t xml:space="preserve">Paper </t>
    </r>
    <r>
      <rPr>
        <sz val="12"/>
        <color theme="1"/>
        <rFont val="Verdana"/>
        <family val="2"/>
      </rPr>
      <t>surveys</t>
    </r>
  </si>
  <si>
    <r>
      <t xml:space="preserve">Risk Management </t>
    </r>
    <r>
      <rPr>
        <sz val="12"/>
        <color theme="1"/>
        <rFont val="Verdana"/>
        <family val="2"/>
      </rPr>
      <t xml:space="preserve">ratings data input sheet – </t>
    </r>
    <r>
      <rPr>
        <b/>
        <sz val="12"/>
        <color theme="1"/>
        <rFont val="Verdana"/>
        <family val="2"/>
      </rPr>
      <t xml:space="preserve">Paper </t>
    </r>
    <r>
      <rPr>
        <sz val="12"/>
        <color theme="1"/>
        <rFont val="Verdana"/>
        <family val="2"/>
      </rPr>
      <t>surveys</t>
    </r>
  </si>
  <si>
    <r>
      <t>This sheet is for data input from your</t>
    </r>
    <r>
      <rPr>
        <b/>
        <sz val="10"/>
        <color theme="1"/>
        <rFont val="Verdana"/>
        <family val="2"/>
      </rPr>
      <t xml:space="preserve"> paper survey forms</t>
    </r>
    <r>
      <rPr>
        <sz val="10"/>
        <color theme="1"/>
        <rFont val="Verdana"/>
        <family val="2"/>
      </rPr>
      <t xml:space="preserve"> only.
See the '</t>
    </r>
    <r>
      <rPr>
        <b/>
        <sz val="10"/>
        <color theme="1"/>
        <rFont val="Verdana"/>
        <family val="2"/>
      </rPr>
      <t>How to use</t>
    </r>
    <r>
      <rPr>
        <sz val="10"/>
        <color theme="1"/>
        <rFont val="Verdana"/>
        <family val="2"/>
      </rPr>
      <t>' tab (bottom-left of this worksheet) for guidance on entering your data.</t>
    </r>
  </si>
  <si>
    <r>
      <t xml:space="preserve">This sheet is for data input from your </t>
    </r>
    <r>
      <rPr>
        <b/>
        <sz val="10"/>
        <color theme="1"/>
        <rFont val="Verdana"/>
        <family val="2"/>
      </rPr>
      <t>paper survey forms</t>
    </r>
    <r>
      <rPr>
        <sz val="10"/>
        <color theme="1"/>
        <rFont val="Verdana"/>
        <family val="2"/>
      </rPr>
      <t xml:space="preserve"> only.</t>
    </r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</si>
  <si>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</si>
  <si>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</si>
  <si>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</si>
  <si>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</si>
  <si>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</si>
  <si>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</si>
  <si>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</si>
  <si>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</si>
  <si>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</si>
  <si>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</si>
  <si>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</si>
  <si>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</si>
  <si>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</si>
  <si>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</si>
  <si>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</si>
  <si>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</si>
  <si>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</si>
  <si>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</si>
  <si>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</si>
  <si>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</si>
  <si>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</si>
  <si>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</si>
  <si>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</si>
  <si>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</si>
  <si>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</si>
  <si>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</si>
  <si>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</si>
  <si>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</si>
  <si>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</si>
  <si>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</si>
  <si>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</si>
  <si>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</si>
  <si>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</si>
  <si>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</si>
  <si>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</si>
  <si>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</si>
  <si>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</si>
  <si>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</si>
  <si>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</si>
  <si>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</si>
  <si>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</si>
  <si>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</si>
  <si>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</si>
  <si>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</si>
  <si>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</si>
  <si>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</si>
  <si>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</si>
  <si>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</si>
  <si>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</si>
  <si>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</si>
  <si>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r>
      <t xml:space="preserve">This ‘Calculation’ sheet uses your data input from the Leadership, Worker Engagement and Risk Management sheets. You </t>
    </r>
    <r>
      <rPr>
        <b/>
        <sz val="10"/>
        <color theme="1"/>
        <rFont val="Verdana"/>
        <family val="2"/>
      </rPr>
      <t>do not enter any data or make any changes</t>
    </r>
    <r>
      <rPr>
        <sz val="10"/>
        <color theme="1"/>
        <rFont val="Verdana"/>
        <family val="2"/>
      </rPr>
      <t xml:space="preserve"> in this sheet. 
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</si>
  <si>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hazardous substances </t>
    </r>
    <r>
      <rPr>
        <sz val="10"/>
        <color rgb="FF214884"/>
        <rFont val="Verdana"/>
        <family val="2"/>
      </rPr>
      <t>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</si>
  <si>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violence </t>
    </r>
    <r>
      <rPr>
        <sz val="10"/>
        <color rgb="FF214884"/>
        <rFont val="Verdana"/>
        <family val="2"/>
      </rPr>
      <t>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</si>
  <si>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driving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</si>
  <si>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hazardous energy </t>
    </r>
    <r>
      <rPr>
        <sz val="10"/>
        <color rgb="FF214884"/>
        <rFont val="Verdana"/>
        <family val="2"/>
      </rPr>
      <t>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</si>
  <si>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working at height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</si>
  <si>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working in </t>
    </r>
    <r>
      <rPr>
        <b/>
        <sz val="10"/>
        <color rgb="FF214884"/>
        <rFont val="Verdana"/>
        <family val="2"/>
      </rPr>
      <t xml:space="preserve">confined spaces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</si>
  <si>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mobile plant </t>
    </r>
    <r>
      <rPr>
        <sz val="10"/>
        <color rgb="FF214884"/>
        <rFont val="Verdana"/>
        <family val="2"/>
      </rPr>
      <t>the best it possibly can</t>
    </r>
  </si>
  <si>
    <r>
      <t xml:space="preserve">My organisation makes sure my </t>
    </r>
    <r>
      <rPr>
        <b/>
        <sz val="10"/>
        <color rgb="FF214884"/>
        <rFont val="Verdana"/>
        <family val="2"/>
      </rPr>
      <t>mental health</t>
    </r>
    <r>
      <rPr>
        <sz val="10"/>
        <color rgb="FF214884"/>
        <rFont val="Verdana"/>
        <family val="2"/>
      </rPr>
      <t xml:space="preserve"> is looked after </t>
    </r>
    <r>
      <rPr>
        <b/>
        <sz val="10"/>
        <color rgb="FF214884"/>
        <rFont val="Verdana"/>
        <family val="2"/>
      </rPr>
      <t>when I work from home</t>
    </r>
  </si>
  <si>
    <t>(For each Employee survey, any data input that is not between 1-5 or 'N'/'n' will be flagged as an error in this row)</t>
  </si>
  <si>
    <t>(For each Senior Manager survey, any data input that is not between 1-5 or 'N'/'n' will be flagged as an error in this row)</t>
  </si>
  <si>
    <r>
      <rPr>
        <sz val="12"/>
        <color theme="0"/>
        <rFont val="Verdana"/>
        <family val="2"/>
      </rPr>
      <t xml:space="preserve"> </t>
    </r>
    <r>
      <rPr>
        <b/>
        <sz val="12"/>
        <color theme="0"/>
        <rFont val="Verdana"/>
        <family val="2"/>
      </rPr>
      <t xml:space="preserve">Leadership </t>
    </r>
    <r>
      <rPr>
        <sz val="12"/>
        <color theme="0"/>
        <rFont val="Verdana"/>
        <family val="2"/>
      </rPr>
      <t>ratings</t>
    </r>
    <r>
      <rPr>
        <b/>
        <sz val="12"/>
        <color theme="0"/>
        <rFont val="Verdana"/>
        <family val="2"/>
      </rPr>
      <t xml:space="preserve"> </t>
    </r>
    <r>
      <rPr>
        <sz val="12"/>
        <color theme="0"/>
        <rFont val="Verdana"/>
        <family val="2"/>
      </rPr>
      <t xml:space="preserve">data input sheet – </t>
    </r>
    <r>
      <rPr>
        <b/>
        <sz val="12"/>
        <color theme="0"/>
        <rFont val="Verdana"/>
        <family val="2"/>
      </rPr>
      <t>Paper</t>
    </r>
    <r>
      <rPr>
        <sz val="12"/>
        <color theme="0"/>
        <rFont val="Verdana"/>
        <family val="2"/>
      </rPr>
      <t xml:space="preserve"> surveys</t>
    </r>
  </si>
  <si>
    <r>
      <t xml:space="preserve">This sheet is for data from </t>
    </r>
    <r>
      <rPr>
        <b/>
        <sz val="10"/>
        <color theme="1"/>
        <rFont val="Verdana"/>
        <family val="2"/>
      </rPr>
      <t>online survey responses</t>
    </r>
    <r>
      <rPr>
        <sz val="10"/>
        <color theme="1"/>
        <rFont val="Verdana"/>
        <family val="2"/>
      </rPr>
      <t xml:space="preserve"> only ('Leadership M' is for paper surveys).
See the </t>
    </r>
    <r>
      <rPr>
        <b/>
        <sz val="10"/>
        <color theme="1"/>
        <rFont val="Verdana"/>
        <family val="2"/>
      </rPr>
      <t xml:space="preserve">'How to use' </t>
    </r>
    <r>
      <rPr>
        <sz val="10"/>
        <color theme="1"/>
        <rFont val="Verdana"/>
        <family val="2"/>
      </rPr>
      <t xml:space="preserve">tab (bottom-left of this worksheet) for guidance on entering your data. </t>
    </r>
  </si>
  <si>
    <t>WorkSafe-SafePlus</t>
  </si>
  <si>
    <t>Workers are effectively involved in checking how well we manage health and safety risks, and how we manage wider health and safety</t>
  </si>
  <si>
    <t>Because of our leaders' decisions and actions, workers are not worried about raising health and safety concerns</t>
  </si>
  <si>
    <t>Physically or mentally unwell workers are supported (e.g. being given alternative or restricted duties)</t>
  </si>
  <si>
    <t>Enough time and support are available so workers and their representatives can get involved in health and safety</t>
  </si>
  <si>
    <t>Workers and their representatives are actively involved in deciding how health and safety risks will be dealt with</t>
  </si>
  <si>
    <r>
      <rPr>
        <b/>
        <sz val="9"/>
        <color rgb="FF214884"/>
        <rFont val="Verdana"/>
        <family val="2"/>
      </rPr>
      <t>Extreme temperatures</t>
    </r>
    <r>
      <rPr>
        <sz val="9"/>
        <color rgb="FF214884"/>
        <rFont val="Verdana"/>
        <family val="2"/>
      </rPr>
      <t xml:space="preserve"> – risks are managed the best they reasonably can be</t>
    </r>
  </si>
  <si>
    <t>How to use – Combined surveys result calculator guide</t>
  </si>
  <si>
    <r>
      <t xml:space="preserve">The following link opens a step-by-step guide to using the calculator and getting your SafePlus report. 
</t>
    </r>
    <r>
      <rPr>
        <b/>
        <sz val="11"/>
        <color theme="1"/>
        <rFont val="Aptos"/>
        <family val="2"/>
      </rPr>
      <t>Click to open.</t>
    </r>
  </si>
  <si>
    <r>
      <t>Use this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result calculator if your survey responses were collected using both paper forms and an online survey tool.
</t>
    </r>
    <r>
      <rPr>
        <b/>
        <sz val="10"/>
        <color theme="1"/>
        <rFont val="Verdana"/>
        <family val="2"/>
      </rPr>
      <t>To start</t>
    </r>
    <r>
      <rPr>
        <sz val="10"/>
        <color theme="1"/>
        <rFont val="Verdana"/>
        <family val="2"/>
      </rPr>
      <t>, you may need to click '</t>
    </r>
    <r>
      <rPr>
        <b/>
        <sz val="10"/>
        <color theme="1"/>
        <rFont val="Verdana"/>
        <family val="2"/>
      </rPr>
      <t>Enable Editing</t>
    </r>
    <r>
      <rPr>
        <sz val="10"/>
        <color theme="1"/>
        <rFont val="Verdana"/>
        <family val="2"/>
      </rPr>
      <t>' (button near top of screen). Then '</t>
    </r>
    <r>
      <rPr>
        <b/>
        <sz val="10"/>
        <color theme="1"/>
        <rFont val="Verdana"/>
        <family val="2"/>
      </rPr>
      <t>Save as</t>
    </r>
    <r>
      <rPr>
        <sz val="10"/>
        <color theme="1"/>
        <rFont val="Verdana"/>
        <family val="2"/>
      </rPr>
      <t>' a copy to your own file storage location.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</si>
</sst>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00"/>
    <numFmt numFmtId="166" formatCode="_-* #,##0.0_-;\-* #,##0.0_-;_-* &quot;-&quot;??_-;_-@_-"/>
    <numFmt numFmtId="167" formatCode="_-* #,##0_-;\-* #,##0_-;_-* &quot;-&quot;??_-;_-@_-"/>
    <numFmt numFmtId="168" formatCode="_-* #,##0.000_-;\-* #,##0.000_-;_-* &quot;-&quot;??_-;_-@_-"/>
  </numFmts>
  <fonts count="51" x14ac:knownFonts="1"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4C94D8"/>
      <name val="Verdana"/>
      <family val="2"/>
    </font>
    <font>
      <sz val="8"/>
      <name val="Aptos Narrow"/>
      <family val="2"/>
      <scheme val="minor"/>
    </font>
    <font>
      <i/>
      <sz val="8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Verdana"/>
      <family val="2"/>
    </font>
    <font>
      <sz val="9"/>
      <color theme="1"/>
      <name val="Verdana"/>
      <family val="2"/>
    </font>
    <font>
      <b/>
      <sz val="8"/>
      <color rgb="FFFFFF00"/>
      <name val="Verdana"/>
      <family val="2"/>
    </font>
    <font>
      <b/>
      <sz val="10"/>
      <color theme="1"/>
      <name val="Verdana"/>
      <family val="2"/>
    </font>
    <font>
      <b/>
      <sz val="10"/>
      <color rgb="FFFFFF00"/>
      <name val="Verdana"/>
      <family val="2"/>
    </font>
    <font>
      <sz val="8"/>
      <color theme="3" tint="0.249977111117893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b/>
      <sz val="9"/>
      <color rgb="FFFFFF00"/>
      <name val="Verdana"/>
      <family val="2"/>
    </font>
    <font>
      <sz val="9"/>
      <color indexed="81"/>
      <name val="Tahoma"/>
      <family val="2"/>
    </font>
    <font>
      <sz val="8"/>
      <color indexed="81"/>
      <name val="Verdana"/>
      <family val="2"/>
    </font>
    <font>
      <u/>
      <sz val="11"/>
      <color theme="1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b/>
      <sz val="8"/>
      <color indexed="81"/>
      <name val="Verdana"/>
      <family val="2"/>
    </font>
    <font>
      <u/>
      <sz val="10"/>
      <color theme="10"/>
      <name val="Aptos Narrow"/>
      <family val="2"/>
      <scheme val="minor"/>
    </font>
    <font>
      <b/>
      <u/>
      <sz val="10"/>
      <color theme="10"/>
      <name val="Aptos Narrow"/>
      <family val="2"/>
      <scheme val="minor"/>
    </font>
    <font>
      <b/>
      <u/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color rgb="FF4C94D8"/>
      <name val="Verdana"/>
      <family val="2"/>
    </font>
    <font>
      <b/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rgb="FFFFFF00"/>
      <name val="Verdana"/>
      <family val="2"/>
    </font>
    <font>
      <sz val="9"/>
      <color rgb="FFFFFF00"/>
      <name val="Verdana"/>
      <family val="2"/>
    </font>
    <font>
      <sz val="9"/>
      <color rgb="FF214884"/>
      <name val="Verdana"/>
      <family val="2"/>
    </font>
    <font>
      <b/>
      <sz val="9"/>
      <color rgb="FF214884"/>
      <name val="Verdana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214884"/>
      <name val="Verdana"/>
      <family val="2"/>
    </font>
    <font>
      <sz val="10"/>
      <name val="Verdana"/>
      <family val="2"/>
    </font>
    <font>
      <b/>
      <sz val="10"/>
      <color rgb="FF214884"/>
      <name val="Verdana"/>
      <family val="2"/>
    </font>
    <font>
      <sz val="10"/>
      <color rgb="FF4C94D8"/>
      <name val="Verdana"/>
      <family val="2"/>
    </font>
    <font>
      <b/>
      <sz val="10"/>
      <color rgb="FFFFFF00"/>
      <name val="Aptos Narrow"/>
      <family val="2"/>
      <scheme val="minor"/>
    </font>
    <font>
      <b/>
      <sz val="12"/>
      <color rgb="FFFFFF00"/>
      <name val="Verdana"/>
      <family val="2"/>
    </font>
    <font>
      <b/>
      <u/>
      <sz val="11"/>
      <color theme="10"/>
      <name val="Verdana"/>
      <family val="2"/>
    </font>
    <font>
      <sz val="10"/>
      <color indexed="8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BE8E8"/>
        <bgColor indexed="64"/>
      </patternFill>
    </fill>
    <fill>
      <patternFill patternType="solid">
        <fgColor rgb="FFADCED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8E2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BB752"/>
        <bgColor indexed="64"/>
      </patternFill>
    </fill>
    <fill>
      <patternFill patternType="solid">
        <fgColor rgb="FF42C1E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214884"/>
        <bgColor indexed="64"/>
      </patternFill>
    </fill>
    <fill>
      <patternFill patternType="solid">
        <fgColor rgb="FF4040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F3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B3B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43" fontId="34" fillId="0" borderId="0" applyFont="0" applyFill="0" applyBorder="0" applyAlignment="0" applyProtection="0"/>
  </cellStyleXfs>
  <cellXfs count="240">
    <xf numFmtId="0" fontId="0" fillId="0" borderId="0" xfId="0"/>
    <xf numFmtId="0" fontId="1" fillId="0" borderId="0" xfId="0" applyFont="1" applyProtection="1">
      <protection locked="0"/>
    </xf>
    <xf numFmtId="0" fontId="33" fillId="5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6" fillId="15" borderId="0" xfId="0" applyFont="1" applyFill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167" fontId="6" fillId="0" borderId="0" xfId="2" applyNumberFormat="1" applyFont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167" fontId="42" fillId="0" borderId="9" xfId="2" applyNumberFormat="1" applyFont="1" applyBorder="1" applyAlignment="1" applyProtection="1">
      <alignment vertical="center"/>
      <protection locked="0"/>
    </xf>
    <xf numFmtId="0" fontId="1" fillId="0" borderId="4" xfId="0" applyFont="1" applyBorder="1" applyProtection="1"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protection locked="0"/>
    </xf>
    <xf numFmtId="0" fontId="6" fillId="17" borderId="0" xfId="0" applyFont="1" applyFill="1" applyAlignment="1" applyProtection="1">
      <alignment vertical="center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0" fontId="32" fillId="0" borderId="11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3" fillId="5" borderId="0" xfId="0" applyFont="1" applyFill="1" applyAlignment="1">
      <alignment horizontal="center" vertical="center"/>
    </xf>
    <xf numFmtId="0" fontId="27" fillId="14" borderId="0" xfId="0" applyFont="1" applyFill="1" applyAlignment="1">
      <alignment horizontal="center" vertical="center"/>
    </xf>
    <xf numFmtId="0" fontId="17" fillId="5" borderId="0" xfId="0" applyFont="1" applyFill="1" applyAlignment="1">
      <alignment vertical="center" wrapText="1"/>
    </xf>
    <xf numFmtId="0" fontId="14" fillId="15" borderId="0" xfId="0" applyFont="1" applyFill="1" applyAlignment="1">
      <alignment horizontal="center" vertical="center"/>
    </xf>
    <xf numFmtId="0" fontId="14" fillId="15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left" vertical="center"/>
    </xf>
    <xf numFmtId="0" fontId="35" fillId="15" borderId="0" xfId="0" applyFont="1" applyFill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0" fontId="6" fillId="13" borderId="0" xfId="0" applyFont="1" applyFill="1" applyAlignment="1">
      <alignment vertical="center"/>
    </xf>
    <xf numFmtId="2" fontId="6" fillId="13" borderId="0" xfId="0" applyNumberFormat="1" applyFont="1" applyFill="1" applyAlignment="1">
      <alignment vertical="center"/>
    </xf>
    <xf numFmtId="0" fontId="41" fillId="13" borderId="0" xfId="0" applyFont="1" applyFill="1" applyAlignment="1">
      <alignment vertical="center"/>
    </xf>
    <xf numFmtId="0" fontId="41" fillId="0" borderId="0" xfId="0" applyFont="1" applyAlignment="1">
      <alignment vertical="center" wrapText="1"/>
    </xf>
    <xf numFmtId="0" fontId="1" fillId="0" borderId="4" xfId="0" applyFont="1" applyBorder="1"/>
    <xf numFmtId="0" fontId="3" fillId="0" borderId="4" xfId="0" applyFont="1" applyBorder="1" applyAlignment="1">
      <alignment vertical="center" wrapText="1"/>
    </xf>
    <xf numFmtId="0" fontId="6" fillId="17" borderId="0" xfId="0" applyFont="1" applyFill="1" applyAlignment="1">
      <alignment vertical="center"/>
    </xf>
    <xf numFmtId="2" fontId="6" fillId="17" borderId="0" xfId="0" applyNumberFormat="1" applyFont="1" applyFill="1" applyAlignment="1">
      <alignment vertical="center"/>
    </xf>
    <xf numFmtId="0" fontId="41" fillId="17" borderId="0" xfId="0" applyFont="1" applyFill="1" applyAlignment="1">
      <alignment vertical="center"/>
    </xf>
    <xf numFmtId="0" fontId="6" fillId="5" borderId="0" xfId="0" applyFont="1" applyFill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13" fillId="1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7" fillId="16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167" fontId="6" fillId="0" borderId="3" xfId="2" applyNumberFormat="1" applyFont="1" applyBorder="1" applyAlignment="1" applyProtection="1">
      <alignment vertical="center"/>
      <protection locked="0"/>
    </xf>
    <xf numFmtId="0" fontId="44" fillId="0" borderId="3" xfId="0" applyFont="1" applyBorder="1" applyAlignment="1" applyProtection="1">
      <alignment vertical="center" wrapText="1"/>
      <protection locked="0"/>
    </xf>
    <xf numFmtId="0" fontId="44" fillId="0" borderId="9" xfId="0" applyFont="1" applyBorder="1" applyAlignment="1" applyProtection="1">
      <alignment vertical="center" wrapText="1"/>
      <protection locked="0"/>
    </xf>
    <xf numFmtId="0" fontId="8" fillId="8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left" vertical="center"/>
    </xf>
    <xf numFmtId="0" fontId="41" fillId="0" borderId="3" xfId="0" applyFont="1" applyBorder="1" applyAlignment="1">
      <alignment vertical="center" wrapText="1"/>
    </xf>
    <xf numFmtId="2" fontId="41" fillId="13" borderId="0" xfId="0" applyNumberFormat="1" applyFont="1" applyFill="1" applyAlignment="1">
      <alignment vertical="center"/>
    </xf>
    <xf numFmtId="0" fontId="41" fillId="0" borderId="9" xfId="0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/>
    </xf>
    <xf numFmtId="0" fontId="13" fillId="17" borderId="4" xfId="0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left" vertical="center"/>
    </xf>
    <xf numFmtId="2" fontId="41" fillId="17" borderId="0" xfId="0" applyNumberFormat="1" applyFont="1" applyFill="1" applyAlignment="1">
      <alignment vertical="center"/>
    </xf>
    <xf numFmtId="0" fontId="13" fillId="13" borderId="3" xfId="0" applyFont="1" applyFill="1" applyBorder="1" applyAlignment="1">
      <alignment horizontal="left" vertical="center"/>
    </xf>
    <xf numFmtId="0" fontId="12" fillId="13" borderId="0" xfId="0" applyFont="1" applyFill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3" fillId="17" borderId="6" xfId="0" applyFont="1" applyFill="1" applyBorder="1" applyAlignment="1">
      <alignment horizontal="left" vertical="center"/>
    </xf>
    <xf numFmtId="0" fontId="30" fillId="17" borderId="4" xfId="0" applyFont="1" applyFill="1" applyBorder="1" applyAlignment="1">
      <alignment horizontal="left" vertical="center"/>
    </xf>
    <xf numFmtId="0" fontId="12" fillId="17" borderId="4" xfId="0" applyFont="1" applyFill="1" applyBorder="1" applyAlignment="1">
      <alignment horizontal="center" vertical="center" wrapText="1"/>
    </xf>
    <xf numFmtId="0" fontId="12" fillId="17" borderId="6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5" borderId="0" xfId="0" applyFont="1" applyFill="1" applyAlignment="1" applyProtection="1">
      <alignment vertical="center" wrapText="1"/>
      <protection locked="0"/>
    </xf>
    <xf numFmtId="0" fontId="1" fillId="17" borderId="12" xfId="0" applyFont="1" applyFill="1" applyBorder="1" applyAlignment="1" applyProtection="1">
      <alignment vertical="center" wrapText="1"/>
      <protection locked="0"/>
    </xf>
    <xf numFmtId="0" fontId="1" fillId="17" borderId="11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18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left" vertical="center"/>
    </xf>
    <xf numFmtId="0" fontId="46" fillId="15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5" borderId="3" xfId="0" applyFont="1" applyFill="1" applyBorder="1" applyAlignment="1">
      <alignment vertical="center" wrapText="1"/>
    </xf>
    <xf numFmtId="2" fontId="6" fillId="5" borderId="0" xfId="0" applyNumberFormat="1" applyFont="1" applyFill="1" applyAlignment="1">
      <alignment vertical="center"/>
    </xf>
    <xf numFmtId="0" fontId="41" fillId="5" borderId="0" xfId="0" applyFont="1" applyFill="1" applyAlignment="1">
      <alignment vertical="center"/>
    </xf>
    <xf numFmtId="0" fontId="41" fillId="5" borderId="9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6" fillId="17" borderId="3" xfId="0" applyFont="1" applyFill="1" applyBorder="1" applyAlignment="1">
      <alignment vertical="center" wrapText="1"/>
    </xf>
    <xf numFmtId="0" fontId="41" fillId="17" borderId="9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7" fillId="5" borderId="0" xfId="0" quotePrefix="1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17" borderId="1" xfId="0" applyFont="1" applyFill="1" applyBorder="1" applyAlignment="1">
      <alignment horizontal="center" vertical="center"/>
    </xf>
    <xf numFmtId="0" fontId="17" fillId="17" borderId="14" xfId="0" applyFont="1" applyFill="1" applyBorder="1" applyAlignment="1">
      <alignment horizontal="center" vertical="center"/>
    </xf>
    <xf numFmtId="0" fontId="17" fillId="17" borderId="2" xfId="0" applyFont="1" applyFill="1" applyBorder="1" applyAlignment="1">
      <alignment horizontal="center" vertical="center"/>
    </xf>
    <xf numFmtId="0" fontId="1" fillId="17" borderId="4" xfId="0" applyFont="1" applyFill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1" fillId="17" borderId="1" xfId="0" applyFont="1" applyFill="1" applyBorder="1"/>
    <xf numFmtId="0" fontId="1" fillId="17" borderId="2" xfId="0" applyFont="1" applyFill="1" applyBorder="1" applyAlignment="1">
      <alignment vertical="center" wrapText="1"/>
    </xf>
    <xf numFmtId="0" fontId="6" fillId="17" borderId="0" xfId="0" applyFont="1" applyFill="1" applyAlignment="1">
      <alignment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1" fillId="5" borderId="12" xfId="0" applyFont="1" applyFill="1" applyBorder="1" applyAlignment="1" applyProtection="1">
      <alignment vertical="center" wrapText="1"/>
      <protection locked="0"/>
    </xf>
    <xf numFmtId="2" fontId="11" fillId="5" borderId="12" xfId="0" applyNumberFormat="1" applyFont="1" applyFill="1" applyBorder="1" applyAlignment="1" applyProtection="1">
      <alignment vertical="center" wrapText="1"/>
      <protection locked="0"/>
    </xf>
    <xf numFmtId="1" fontId="6" fillId="5" borderId="0" xfId="0" applyNumberFormat="1" applyFont="1" applyFill="1" applyAlignment="1" applyProtection="1">
      <alignment vertical="center"/>
      <protection locked="0"/>
    </xf>
    <xf numFmtId="1" fontId="6" fillId="0" borderId="0" xfId="0" applyNumberFormat="1" applyFont="1" applyAlignment="1" applyProtection="1">
      <alignment vertical="center"/>
      <protection locked="0"/>
    </xf>
    <xf numFmtId="0" fontId="32" fillId="5" borderId="12" xfId="0" applyFont="1" applyFill="1" applyBorder="1" applyAlignment="1" applyProtection="1">
      <alignment vertical="center" wrapText="1"/>
      <protection locked="0"/>
    </xf>
    <xf numFmtId="0" fontId="32" fillId="0" borderId="12" xfId="0" applyFont="1" applyBorder="1" applyAlignment="1" applyProtection="1">
      <alignment vertical="center" wrapText="1"/>
      <protection locked="0"/>
    </xf>
    <xf numFmtId="0" fontId="32" fillId="5" borderId="11" xfId="0" applyFont="1" applyFill="1" applyBorder="1" applyAlignment="1" applyProtection="1">
      <alignment vertical="center" wrapText="1"/>
      <protection locked="0"/>
    </xf>
    <xf numFmtId="2" fontId="1" fillId="17" borderId="4" xfId="0" applyNumberFormat="1" applyFont="1" applyFill="1" applyBorder="1" applyProtection="1"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17" borderId="3" xfId="0" applyFont="1" applyFill="1" applyBorder="1" applyAlignment="1" applyProtection="1">
      <alignment vertical="center" wrapText="1"/>
      <protection locked="0"/>
    </xf>
    <xf numFmtId="2" fontId="11" fillId="17" borderId="3" xfId="0" applyNumberFormat="1" applyFont="1" applyFill="1" applyBorder="1" applyAlignment="1" applyProtection="1">
      <alignment vertical="center" wrapText="1"/>
      <protection locked="0"/>
    </xf>
    <xf numFmtId="0" fontId="32" fillId="0" borderId="3" xfId="0" applyFont="1" applyBorder="1" applyAlignment="1" applyProtection="1">
      <alignment vertical="center" wrapText="1"/>
      <protection locked="0"/>
    </xf>
    <xf numFmtId="0" fontId="32" fillId="17" borderId="3" xfId="0" applyFont="1" applyFill="1" applyBorder="1" applyAlignment="1" applyProtection="1">
      <alignment vertical="center" wrapText="1"/>
      <protection locked="0"/>
    </xf>
    <xf numFmtId="0" fontId="32" fillId="17" borderId="9" xfId="0" applyFont="1" applyFill="1" applyBorder="1" applyAlignment="1" applyProtection="1">
      <alignment vertical="center" wrapText="1"/>
      <protection locked="0"/>
    </xf>
    <xf numFmtId="2" fontId="6" fillId="5" borderId="3" xfId="0" applyNumberFormat="1" applyFont="1" applyFill="1" applyBorder="1" applyAlignment="1">
      <alignment vertical="center" wrapText="1"/>
    </xf>
    <xf numFmtId="0" fontId="41" fillId="0" borderId="0" xfId="0" applyFont="1" applyAlignment="1">
      <alignment vertical="center"/>
    </xf>
    <xf numFmtId="2" fontId="41" fillId="5" borderId="0" xfId="0" applyNumberFormat="1" applyFont="1" applyFill="1" applyAlignment="1">
      <alignment vertical="center"/>
    </xf>
    <xf numFmtId="0" fontId="41" fillId="5" borderId="3" xfId="0" applyFont="1" applyFill="1" applyBorder="1" applyAlignment="1">
      <alignment vertical="center" wrapText="1"/>
    </xf>
    <xf numFmtId="2" fontId="41" fillId="0" borderId="0" xfId="0" applyNumberFormat="1" applyFont="1" applyAlignment="1">
      <alignment vertical="center"/>
    </xf>
    <xf numFmtId="2" fontId="1" fillId="0" borderId="4" xfId="0" applyNumberFormat="1" applyFont="1" applyBorder="1"/>
    <xf numFmtId="164" fontId="6" fillId="0" borderId="0" xfId="0" applyNumberFormat="1" applyFont="1" applyAlignment="1">
      <alignment vertical="center"/>
    </xf>
    <xf numFmtId="164" fontId="6" fillId="17" borderId="0" xfId="0" applyNumberFormat="1" applyFont="1" applyFill="1" applyAlignment="1">
      <alignment vertical="center"/>
    </xf>
    <xf numFmtId="2" fontId="6" fillId="17" borderId="3" xfId="0" applyNumberFormat="1" applyFont="1" applyFill="1" applyBorder="1" applyAlignment="1">
      <alignment vertical="center" wrapText="1"/>
    </xf>
    <xf numFmtId="2" fontId="6" fillId="0" borderId="0" xfId="0" applyNumberFormat="1" applyFont="1" applyAlignment="1">
      <alignment vertical="center"/>
    </xf>
    <xf numFmtId="0" fontId="41" fillId="17" borderId="3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7" fillId="0" borderId="0" xfId="0" applyFont="1" applyAlignment="1">
      <alignment vertical="center"/>
    </xf>
    <xf numFmtId="0" fontId="9" fillId="0" borderId="0" xfId="0" applyFont="1"/>
    <xf numFmtId="0" fontId="27" fillId="14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39" fillId="4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 indent="1"/>
    </xf>
    <xf numFmtId="0" fontId="39" fillId="7" borderId="0" xfId="0" applyFont="1" applyFill="1" applyAlignment="1">
      <alignment horizontal="center" vertical="center"/>
    </xf>
    <xf numFmtId="0" fontId="0" fillId="4" borderId="0" xfId="0" applyFill="1"/>
    <xf numFmtId="0" fontId="8" fillId="8" borderId="0" xfId="0" applyFont="1" applyFill="1" applyAlignment="1">
      <alignment horizontal="left" vertical="center" indent="1"/>
    </xf>
    <xf numFmtId="0" fontId="39" fillId="9" borderId="0" xfId="0" applyFont="1" applyFill="1" applyAlignment="1">
      <alignment horizontal="center" vertical="center"/>
    </xf>
    <xf numFmtId="0" fontId="0" fillId="7" borderId="0" xfId="0" applyFill="1"/>
    <xf numFmtId="0" fontId="39" fillId="0" borderId="0" xfId="0" applyFont="1"/>
    <xf numFmtId="0" fontId="0" fillId="11" borderId="0" xfId="0" applyFill="1"/>
    <xf numFmtId="0" fontId="0" fillId="12" borderId="0" xfId="0" applyFill="1"/>
    <xf numFmtId="0" fontId="0" fillId="14" borderId="0" xfId="0" applyFill="1"/>
    <xf numFmtId="0" fontId="28" fillId="5" borderId="0" xfId="0" applyFont="1" applyFill="1" applyAlignment="1">
      <alignment wrapText="1"/>
    </xf>
    <xf numFmtId="0" fontId="29" fillId="5" borderId="0" xfId="0" applyFont="1" applyFill="1" applyAlignment="1">
      <alignment wrapText="1"/>
    </xf>
    <xf numFmtId="0" fontId="11" fillId="0" borderId="0" xfId="0" applyFont="1" applyAlignment="1">
      <alignment vertical="center"/>
    </xf>
    <xf numFmtId="166" fontId="11" fillId="0" borderId="0" xfId="2" applyNumberFormat="1" applyFont="1" applyAlignment="1" applyProtection="1">
      <alignment vertical="center"/>
    </xf>
    <xf numFmtId="0" fontId="1" fillId="0" borderId="10" xfId="0" applyFont="1" applyBorder="1" applyAlignment="1">
      <alignment vertical="center"/>
    </xf>
    <xf numFmtId="167" fontId="11" fillId="0" borderId="0" xfId="2" applyNumberFormat="1" applyFont="1" applyAlignment="1" applyProtection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1" fillId="0" borderId="0" xfId="0" applyNumberFormat="1" applyFont="1" applyAlignment="1">
      <alignment vertical="center"/>
    </xf>
    <xf numFmtId="2" fontId="37" fillId="0" borderId="0" xfId="0" applyNumberFormat="1" applyFont="1" applyAlignment="1">
      <alignment vertical="center"/>
    </xf>
    <xf numFmtId="0" fontId="0" fillId="6" borderId="0" xfId="0" applyFill="1"/>
    <xf numFmtId="0" fontId="13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8" borderId="0" xfId="0" applyFill="1"/>
    <xf numFmtId="0" fontId="6" fillId="2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17" fillId="5" borderId="5" xfId="0" applyFont="1" applyFill="1" applyBorder="1" applyAlignment="1">
      <alignment vertical="center" wrapText="1"/>
    </xf>
    <xf numFmtId="0" fontId="18" fillId="15" borderId="4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0" fontId="18" fillId="15" borderId="6" xfId="0" applyFont="1" applyFill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167" fontId="11" fillId="0" borderId="13" xfId="2" applyNumberFormat="1" applyFont="1" applyBorder="1" applyAlignment="1" applyProtection="1">
      <alignment vertical="center"/>
    </xf>
    <xf numFmtId="167" fontId="11" fillId="0" borderId="3" xfId="2" applyNumberFormat="1" applyFont="1" applyBorder="1" applyAlignment="1" applyProtection="1">
      <alignment vertical="center"/>
    </xf>
    <xf numFmtId="167" fontId="11" fillId="0" borderId="7" xfId="2" applyNumberFormat="1" applyFont="1" applyBorder="1" applyAlignment="1" applyProtection="1">
      <alignment vertical="center"/>
    </xf>
    <xf numFmtId="167" fontId="11" fillId="0" borderId="8" xfId="2" applyNumberFormat="1" applyFont="1" applyBorder="1" applyAlignment="1" applyProtection="1">
      <alignment vertical="center"/>
    </xf>
    <xf numFmtId="167" fontId="11" fillId="0" borderId="9" xfId="2" applyNumberFormat="1" applyFont="1" applyBorder="1" applyAlignment="1" applyProtection="1">
      <alignment vertical="center"/>
    </xf>
    <xf numFmtId="0" fontId="27" fillId="14" borderId="0" xfId="0" applyFont="1" applyFill="1" applyAlignment="1">
      <alignment vertical="center"/>
    </xf>
    <xf numFmtId="0" fontId="5" fillId="14" borderId="0" xfId="0" applyFont="1" applyFill="1"/>
    <xf numFmtId="0" fontId="13" fillId="0" borderId="0" xfId="0" quotePrefix="1" applyFont="1" applyAlignment="1">
      <alignment vertical="center"/>
    </xf>
    <xf numFmtId="0" fontId="36" fillId="15" borderId="0" xfId="0" applyFont="1" applyFill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8" fontId="11" fillId="0" borderId="0" xfId="2" applyNumberFormat="1" applyFont="1" applyAlignment="1" applyProtection="1">
      <alignment vertical="center"/>
    </xf>
    <xf numFmtId="43" fontId="11" fillId="0" borderId="0" xfId="2" quotePrefix="1" applyFont="1" applyAlignment="1" applyProtection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7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2" fontId="1" fillId="0" borderId="0" xfId="0" applyNumberFormat="1" applyFont="1"/>
    <xf numFmtId="0" fontId="8" fillId="6" borderId="0" xfId="0" applyFont="1" applyFill="1" applyAlignment="1">
      <alignment vertical="center"/>
    </xf>
    <xf numFmtId="0" fontId="1" fillId="6" borderId="0" xfId="0" applyFont="1" applyFill="1"/>
    <xf numFmtId="0" fontId="13" fillId="0" borderId="0" xfId="0" applyFont="1" applyAlignment="1">
      <alignment vertical="center"/>
    </xf>
    <xf numFmtId="43" fontId="11" fillId="0" borderId="0" xfId="2" applyFont="1" applyAlignment="1" applyProtection="1">
      <alignment vertical="center"/>
    </xf>
    <xf numFmtId="0" fontId="1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8" fillId="8" borderId="0" xfId="0" applyFont="1" applyFill="1" applyAlignment="1">
      <alignment vertical="center"/>
    </xf>
    <xf numFmtId="0" fontId="1" fillId="8" borderId="0" xfId="0" applyFont="1" applyFill="1"/>
    <xf numFmtId="167" fontId="11" fillId="0" borderId="0" xfId="2" quotePrefix="1" applyNumberFormat="1" applyFont="1" applyAlignment="1" applyProtection="1">
      <alignment vertical="center"/>
    </xf>
    <xf numFmtId="165" fontId="1" fillId="0" borderId="0" xfId="0" applyNumberFormat="1" applyFont="1"/>
    <xf numFmtId="167" fontId="6" fillId="19" borderId="3" xfId="2" applyNumberFormat="1" applyFont="1" applyFill="1" applyBorder="1" applyAlignment="1" applyProtection="1">
      <alignment vertical="center"/>
      <protection locked="0"/>
    </xf>
    <xf numFmtId="167" fontId="6" fillId="19" borderId="9" xfId="2" applyNumberFormat="1" applyFont="1" applyFill="1" applyBorder="1" applyAlignment="1" applyProtection="1">
      <alignment vertical="center"/>
      <protection locked="0"/>
    </xf>
    <xf numFmtId="0" fontId="30" fillId="17" borderId="4" xfId="0" applyFont="1" applyFill="1" applyBorder="1" applyAlignment="1">
      <alignment horizontal="center" vertical="center"/>
    </xf>
    <xf numFmtId="0" fontId="14" fillId="17" borderId="6" xfId="0" applyFont="1" applyFill="1" applyBorder="1" applyAlignment="1">
      <alignment horizontal="center" vertical="center"/>
    </xf>
    <xf numFmtId="0" fontId="14" fillId="17" borderId="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left" vertical="center"/>
    </xf>
    <xf numFmtId="0" fontId="30" fillId="17" borderId="6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1" applyFill="1" applyAlignment="1">
      <alignment horizontal="left" vertical="center" wrapText="1"/>
    </xf>
    <xf numFmtId="0" fontId="49" fillId="0" borderId="0" xfId="0" applyFont="1" applyAlignment="1">
      <alignment vertical="center" wrapText="1"/>
    </xf>
    <xf numFmtId="0" fontId="1" fillId="17" borderId="4" xfId="0" applyFont="1" applyFill="1" applyBorder="1" applyAlignment="1">
      <alignment horizontal="left" vertical="center" wrapText="1"/>
    </xf>
    <xf numFmtId="0" fontId="1" fillId="17" borderId="6" xfId="0" applyFont="1" applyFill="1" applyBorder="1" applyAlignment="1">
      <alignment horizontal="left" vertical="center" wrapText="1"/>
    </xf>
    <xf numFmtId="0" fontId="16" fillId="14" borderId="0" xfId="0" applyFont="1" applyFill="1" applyAlignment="1">
      <alignment horizontal="right" vertical="center" wrapText="1"/>
    </xf>
    <xf numFmtId="0" fontId="13" fillId="6" borderId="0" xfId="0" applyFont="1" applyFill="1" applyAlignment="1">
      <alignment horizontal="right" vertical="center" wrapText="1"/>
    </xf>
    <xf numFmtId="0" fontId="13" fillId="8" borderId="0" xfId="0" applyFont="1" applyFill="1" applyAlignment="1">
      <alignment horizontal="right" vertical="center" wrapText="1"/>
    </xf>
    <xf numFmtId="0" fontId="40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3" borderId="0" xfId="0" applyFont="1" applyFill="1" applyAlignment="1" applyProtection="1">
      <alignment horizontal="left" vertical="center"/>
      <protection locked="0"/>
    </xf>
    <xf numFmtId="0" fontId="45" fillId="15" borderId="0" xfId="0" applyFont="1" applyFill="1" applyAlignment="1">
      <alignment horizontal="center" vertical="center" wrapText="1"/>
    </xf>
    <xf numFmtId="0" fontId="39" fillId="5" borderId="0" xfId="0" applyFont="1" applyFill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47" fillId="0" borderId="0" xfId="1" applyFont="1" applyFill="1" applyAlignment="1">
      <alignment horizontal="right"/>
    </xf>
    <xf numFmtId="0" fontId="11" fillId="0" borderId="0" xfId="0" applyFont="1" applyAlignment="1">
      <alignment horizontal="left" vertical="center" wrapText="1"/>
    </xf>
    <xf numFmtId="0" fontId="40" fillId="0" borderId="0" xfId="0" quotePrefix="1" applyFont="1" applyAlignment="1">
      <alignment horizontal="left" vertical="center" wrapText="1"/>
    </xf>
    <xf numFmtId="0" fontId="24" fillId="0" borderId="0" xfId="1" applyFont="1" applyAlignment="1" applyProtection="1">
      <alignment horizontal="left" vertical="top" wrapText="1"/>
    </xf>
    <xf numFmtId="0" fontId="16" fillId="14" borderId="0" xfId="0" applyFont="1" applyFill="1" applyAlignment="1">
      <alignment horizontal="left" vertical="center" wrapText="1"/>
    </xf>
    <xf numFmtId="0" fontId="16" fillId="14" borderId="0" xfId="0" applyFont="1" applyFill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8" borderId="0" xfId="0" applyFont="1" applyFill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54">
    <dxf>
      <fill>
        <patternFill>
          <bgColor rgb="FFFBB75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FBB752"/>
        </patternFill>
      </fill>
    </dxf>
    <dxf>
      <fill>
        <patternFill>
          <bgColor rgb="FF42C1E8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F6DACB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FBB752"/>
        </patternFill>
      </fill>
    </dxf>
    <dxf>
      <fill>
        <patternFill patternType="solid">
          <bgColor rgb="FFF6DACB"/>
        </patternFill>
      </fill>
    </dxf>
    <dxf>
      <fill>
        <patternFill>
          <bgColor rgb="FFFBB752"/>
        </patternFill>
      </fill>
    </dxf>
    <dxf>
      <fill>
        <patternFill patternType="solid">
          <bgColor rgb="FFF6DACB"/>
        </patternFill>
      </fill>
    </dxf>
    <dxf>
      <fill>
        <patternFill>
          <bgColor rgb="FFFBB752"/>
        </patternFill>
      </fill>
    </dxf>
    <dxf>
      <fill>
        <patternFill patternType="solid">
          <bgColor rgb="FFF6DACB"/>
        </patternFill>
      </fill>
    </dxf>
  </dxfs>
  <tableStyles count="0" defaultTableStyle="TableStyleMedium2" defaultPivotStyle="PivotStyleLight16"/>
  <colors>
    <mruColors>
      <color rgb="FFB3B3B3"/>
      <color rgb="FFF98E2B"/>
      <color rgb="FFADCED2"/>
      <color rgb="FF214884"/>
      <color rgb="FFD9F3FA"/>
      <color rgb="FFBFBFBF"/>
      <color rgb="FFEBE8E8"/>
      <color rgb="FFF2F2F2"/>
      <color rgb="FF404042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orksafe.govt.nz/dmsdocument/71901-how-to-use-combined-surveys-result-calculator/lat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worksafe.govt.nz/managing-health-and-safety/businesses/safeplus/" TargetMode="External"/><Relationship Id="rId1" Type="http://schemas.openxmlformats.org/officeDocument/2006/relationships/hyperlink" Target="https://www.worksafe.govt.nz/managing-health-and-safety/businesses/safeplus/safeplus-self-assessment-resources/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6529-DB1E-4A36-A174-1992858B8679}">
  <dimension ref="B1:B6"/>
  <sheetViews>
    <sheetView tabSelected="1" zoomScaleNormal="100" workbookViewId="0"/>
  </sheetViews>
  <sheetFormatPr defaultRowHeight="15" x14ac:dyDescent="0.25"/>
  <cols>
    <col min="1" max="1" width="5.42578125" customWidth="1"/>
    <col min="2" max="2" width="108.5703125" customWidth="1"/>
  </cols>
  <sheetData>
    <row r="1" spans="2:2" ht="43.5" customHeight="1" x14ac:dyDescent="0.25">
      <c r="B1" s="2" t="s">
        <v>225</v>
      </c>
    </row>
    <row r="3" spans="2:2" ht="51" x14ac:dyDescent="0.25">
      <c r="B3" s="3" t="s">
        <v>425</v>
      </c>
    </row>
    <row r="4" spans="2:2" x14ac:dyDescent="0.25">
      <c r="B4" s="4"/>
    </row>
    <row r="5" spans="2:2" ht="34.5" customHeight="1" x14ac:dyDescent="0.25">
      <c r="B5" s="211" t="s">
        <v>424</v>
      </c>
    </row>
    <row r="6" spans="2:2" ht="20.25" customHeight="1" x14ac:dyDescent="0.25">
      <c r="B6" s="210" t="s">
        <v>423</v>
      </c>
    </row>
  </sheetData>
  <sheetProtection algorithmName="SHA-512" hashValue="HuIkaW3+mKSHaitka6SfwIHtONcTsfUITFY2M0zvovcfewLvdzKP79bbjmvTEoCtMAxv+ohQptoh51dp2sW+WA==" saltValue="9YfTeLpEjsrfidkv8sAQmg==" spinCount="100000" sheet="1" scenarios="1" formatCells="0"/>
  <hyperlinks>
    <hyperlink ref="B6" r:id="rId1" xr:uid="{5F71CCE1-D70C-4DEC-A49E-F1E8B40D6673}"/>
  </hyperlinks>
  <pageMargins left="0.25" right="0.25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4926-5282-4650-B3DC-A4DC11FC887F}">
  <dimension ref="A1:I31"/>
  <sheetViews>
    <sheetView workbookViewId="0">
      <pane ySplit="3" topLeftCell="A4" activePane="bottomLeft" state="frozen"/>
      <selection pane="bottomLeft"/>
    </sheetView>
  </sheetViews>
  <sheetFormatPr defaultColWidth="18.7109375" defaultRowHeight="15" customHeight="1" x14ac:dyDescent="0.15"/>
  <cols>
    <col min="1" max="1" width="7.7109375" style="1" customWidth="1"/>
    <col min="2" max="2" width="94.7109375" style="1" customWidth="1"/>
    <col min="3" max="3" width="5.7109375" style="1" customWidth="1"/>
    <col min="4" max="9" width="10.7109375" style="1" customWidth="1"/>
    <col min="10" max="16384" width="18.7109375" style="1"/>
  </cols>
  <sheetData>
    <row r="1" spans="1:9" ht="36" customHeight="1" x14ac:dyDescent="0.15">
      <c r="A1" s="18"/>
      <c r="B1" s="3" t="s">
        <v>415</v>
      </c>
      <c r="C1" s="18"/>
      <c r="D1" s="18"/>
      <c r="E1" s="18"/>
      <c r="F1" s="18"/>
      <c r="G1" s="18"/>
      <c r="H1" s="18"/>
      <c r="I1" s="18"/>
    </row>
    <row r="2" spans="1:9" ht="40.5" customHeight="1" x14ac:dyDescent="0.15">
      <c r="A2" s="19"/>
      <c r="B2" s="20" t="s">
        <v>339</v>
      </c>
      <c r="C2" s="19"/>
      <c r="D2" s="21" t="s">
        <v>176</v>
      </c>
      <c r="E2" s="21" t="s">
        <v>0</v>
      </c>
      <c r="F2" s="21" t="s">
        <v>3</v>
      </c>
      <c r="G2" s="21" t="s">
        <v>1</v>
      </c>
      <c r="H2" s="21" t="s">
        <v>2</v>
      </c>
      <c r="I2" s="21" t="s">
        <v>4</v>
      </c>
    </row>
    <row r="3" spans="1:9" ht="24" customHeight="1" x14ac:dyDescent="0.15">
      <c r="A3" s="22" t="s">
        <v>5</v>
      </c>
      <c r="B3" s="23" t="s">
        <v>166</v>
      </c>
      <c r="C3" s="24" t="s">
        <v>6</v>
      </c>
      <c r="D3" s="25" t="s">
        <v>219</v>
      </c>
      <c r="E3" s="25" t="s">
        <v>219</v>
      </c>
      <c r="F3" s="25" t="s">
        <v>219</v>
      </c>
      <c r="G3" s="25" t="s">
        <v>219</v>
      </c>
      <c r="H3" s="25" t="s">
        <v>219</v>
      </c>
      <c r="I3" s="25" t="s">
        <v>219</v>
      </c>
    </row>
    <row r="4" spans="1:9" ht="27" customHeight="1" x14ac:dyDescent="0.15">
      <c r="A4" s="19"/>
      <c r="B4" s="26" t="s">
        <v>223</v>
      </c>
      <c r="C4" s="27"/>
      <c r="D4" s="28" t="s">
        <v>217</v>
      </c>
      <c r="E4" s="19"/>
      <c r="F4" s="19"/>
      <c r="G4" s="19"/>
      <c r="H4" s="19"/>
      <c r="I4" s="27"/>
    </row>
    <row r="5" spans="1:9" ht="18" customHeight="1" x14ac:dyDescent="0.15">
      <c r="A5" s="29">
        <v>1.1000000000000001</v>
      </c>
      <c r="B5" s="5" t="s">
        <v>293</v>
      </c>
      <c r="C5" s="8"/>
      <c r="D5" s="9"/>
      <c r="E5" s="9"/>
      <c r="F5" s="9"/>
      <c r="G5" s="9"/>
      <c r="H5" s="9"/>
      <c r="I5" s="201"/>
    </row>
    <row r="6" spans="1:9" ht="18" customHeight="1" x14ac:dyDescent="0.15">
      <c r="A6" s="29">
        <v>1.2</v>
      </c>
      <c r="B6" s="5" t="s">
        <v>294</v>
      </c>
      <c r="C6" s="8"/>
      <c r="D6" s="9"/>
      <c r="E6" s="9"/>
      <c r="F6" s="9"/>
      <c r="G6" s="9"/>
      <c r="H6" s="9"/>
      <c r="I6" s="201"/>
    </row>
    <row r="7" spans="1:9" ht="18" customHeight="1" x14ac:dyDescent="0.15">
      <c r="A7" s="29">
        <v>1.3</v>
      </c>
      <c r="B7" s="5" t="s">
        <v>179</v>
      </c>
      <c r="C7" s="8"/>
      <c r="D7" s="9"/>
      <c r="E7" s="9"/>
      <c r="F7" s="9"/>
      <c r="G7" s="9"/>
      <c r="H7" s="9"/>
      <c r="I7" s="201"/>
    </row>
    <row r="8" spans="1:9" ht="18" customHeight="1" x14ac:dyDescent="0.15">
      <c r="A8" s="29">
        <v>1.4</v>
      </c>
      <c r="B8" s="5" t="s">
        <v>295</v>
      </c>
      <c r="C8" s="8"/>
      <c r="D8" s="9"/>
      <c r="E8" s="9"/>
      <c r="F8" s="9"/>
      <c r="G8" s="9"/>
      <c r="H8" s="9"/>
      <c r="I8" s="201"/>
    </row>
    <row r="9" spans="1:9" ht="18" customHeight="1" x14ac:dyDescent="0.15">
      <c r="A9" s="29">
        <v>1.5</v>
      </c>
      <c r="B9" s="5" t="s">
        <v>296</v>
      </c>
      <c r="C9" s="8"/>
      <c r="D9" s="9"/>
      <c r="E9" s="9"/>
      <c r="F9" s="9"/>
      <c r="G9" s="9"/>
      <c r="H9" s="9"/>
      <c r="I9" s="201"/>
    </row>
    <row r="10" spans="1:9" ht="30" customHeight="1" x14ac:dyDescent="0.15">
      <c r="A10" s="29">
        <v>1.6</v>
      </c>
      <c r="B10" s="5" t="s">
        <v>180</v>
      </c>
      <c r="C10" s="8"/>
      <c r="D10" s="9"/>
      <c r="E10" s="9"/>
      <c r="F10" s="9"/>
      <c r="G10" s="9"/>
      <c r="H10" s="9"/>
      <c r="I10" s="201"/>
    </row>
    <row r="11" spans="1:9" ht="18" customHeight="1" x14ac:dyDescent="0.15">
      <c r="A11" s="29">
        <v>1.7</v>
      </c>
      <c r="B11" s="5" t="s">
        <v>181</v>
      </c>
      <c r="C11" s="8"/>
      <c r="D11" s="9"/>
      <c r="E11" s="9"/>
      <c r="F11" s="9"/>
      <c r="G11" s="9"/>
      <c r="H11" s="9"/>
      <c r="I11" s="201"/>
    </row>
    <row r="12" spans="1:9" ht="30" customHeight="1" x14ac:dyDescent="0.15">
      <c r="A12" s="29">
        <v>1.8</v>
      </c>
      <c r="B12" s="5" t="s">
        <v>182</v>
      </c>
      <c r="C12" s="8"/>
      <c r="D12" s="9"/>
      <c r="E12" s="9"/>
      <c r="F12" s="9"/>
      <c r="G12" s="9"/>
      <c r="H12" s="9"/>
      <c r="I12" s="201"/>
    </row>
    <row r="13" spans="1:9" ht="18" customHeight="1" x14ac:dyDescent="0.15">
      <c r="A13" s="29">
        <v>1.9</v>
      </c>
      <c r="B13" s="5" t="s">
        <v>183</v>
      </c>
      <c r="C13" s="8"/>
      <c r="D13" s="9"/>
      <c r="E13" s="9"/>
      <c r="F13" s="9"/>
      <c r="G13" s="9"/>
      <c r="H13" s="9"/>
      <c r="I13" s="201"/>
    </row>
    <row r="14" spans="1:9" ht="18" customHeight="1" x14ac:dyDescent="0.15">
      <c r="A14" s="30">
        <v>1.1000000000000001</v>
      </c>
      <c r="B14" s="5" t="s">
        <v>184</v>
      </c>
      <c r="C14" s="8"/>
      <c r="D14" s="9"/>
      <c r="E14" s="9"/>
      <c r="F14" s="9"/>
      <c r="G14" s="9"/>
      <c r="H14" s="9"/>
      <c r="I14" s="201"/>
    </row>
    <row r="15" spans="1:9" ht="18" customHeight="1" x14ac:dyDescent="0.15">
      <c r="A15" s="29">
        <v>1.1100000000000001</v>
      </c>
      <c r="B15" s="5" t="s">
        <v>185</v>
      </c>
      <c r="C15" s="8"/>
      <c r="D15" s="9"/>
      <c r="E15" s="9"/>
      <c r="F15" s="9"/>
      <c r="G15" s="9"/>
      <c r="H15" s="9"/>
      <c r="I15" s="201"/>
    </row>
    <row r="16" spans="1:9" ht="18" customHeight="1" x14ac:dyDescent="0.15">
      <c r="A16" s="31">
        <v>1.1200000000000001</v>
      </c>
      <c r="B16" s="32" t="s">
        <v>186</v>
      </c>
      <c r="C16" s="10"/>
      <c r="D16" s="9"/>
      <c r="E16" s="9"/>
      <c r="F16" s="9"/>
      <c r="G16" s="9"/>
      <c r="H16" s="9"/>
      <c r="I16" s="11"/>
    </row>
    <row r="17" spans="1:9" ht="15" customHeight="1" x14ac:dyDescent="0.25">
      <c r="A17" s="33"/>
      <c r="B17" s="34"/>
      <c r="C17" s="13"/>
      <c r="D17" s="12"/>
      <c r="E17" s="12"/>
      <c r="F17" s="12"/>
      <c r="G17" s="12"/>
      <c r="H17" s="12"/>
      <c r="I17" s="14"/>
    </row>
    <row r="18" spans="1:9" ht="27" customHeight="1" x14ac:dyDescent="0.15">
      <c r="A18" s="203"/>
      <c r="B18" s="60" t="s">
        <v>224</v>
      </c>
      <c r="C18" s="204"/>
      <c r="D18" s="67" t="s">
        <v>218</v>
      </c>
      <c r="E18" s="205"/>
      <c r="F18" s="205"/>
      <c r="G18" s="205"/>
      <c r="H18" s="205"/>
      <c r="I18" s="204"/>
    </row>
    <row r="19" spans="1:9" ht="18" customHeight="1" x14ac:dyDescent="0.15">
      <c r="A19" s="35">
        <v>1.1000000000000001</v>
      </c>
      <c r="B19" s="5" t="s">
        <v>297</v>
      </c>
      <c r="C19" s="16"/>
      <c r="D19" s="9"/>
      <c r="E19" s="9"/>
      <c r="F19" s="9"/>
      <c r="G19" s="9"/>
      <c r="H19" s="9"/>
      <c r="I19" s="201"/>
    </row>
    <row r="20" spans="1:9" ht="18" customHeight="1" x14ac:dyDescent="0.15">
      <c r="A20" s="35">
        <v>1.2</v>
      </c>
      <c r="B20" s="5" t="s">
        <v>298</v>
      </c>
      <c r="C20" s="16"/>
      <c r="D20" s="9"/>
      <c r="E20" s="9"/>
      <c r="F20" s="9"/>
      <c r="G20" s="9"/>
      <c r="H20" s="9"/>
      <c r="I20" s="201"/>
    </row>
    <row r="21" spans="1:9" ht="18" customHeight="1" x14ac:dyDescent="0.15">
      <c r="A21" s="35">
        <v>1.3</v>
      </c>
      <c r="B21" s="5" t="s">
        <v>187</v>
      </c>
      <c r="C21" s="16"/>
      <c r="D21" s="9"/>
      <c r="E21" s="9"/>
      <c r="F21" s="9"/>
      <c r="G21" s="9"/>
      <c r="H21" s="9"/>
      <c r="I21" s="201"/>
    </row>
    <row r="22" spans="1:9" ht="18" customHeight="1" x14ac:dyDescent="0.15">
      <c r="A22" s="35">
        <v>1.4</v>
      </c>
      <c r="B22" s="5" t="s">
        <v>299</v>
      </c>
      <c r="C22" s="16"/>
      <c r="D22" s="9"/>
      <c r="E22" s="9"/>
      <c r="F22" s="9"/>
      <c r="G22" s="9"/>
      <c r="H22" s="9"/>
      <c r="I22" s="201"/>
    </row>
    <row r="23" spans="1:9" ht="18" customHeight="1" x14ac:dyDescent="0.15">
      <c r="A23" s="35">
        <v>1.5</v>
      </c>
      <c r="B23" s="5" t="s">
        <v>300</v>
      </c>
      <c r="C23" s="16"/>
      <c r="D23" s="9"/>
      <c r="E23" s="9"/>
      <c r="F23" s="9"/>
      <c r="G23" s="9"/>
      <c r="H23" s="9"/>
      <c r="I23" s="201"/>
    </row>
    <row r="24" spans="1:9" ht="30" customHeight="1" x14ac:dyDescent="0.15">
      <c r="A24" s="35">
        <v>1.6</v>
      </c>
      <c r="B24" s="5" t="s">
        <v>188</v>
      </c>
      <c r="C24" s="16"/>
      <c r="D24" s="9"/>
      <c r="E24" s="9"/>
      <c r="F24" s="9"/>
      <c r="G24" s="9"/>
      <c r="H24" s="9"/>
      <c r="I24" s="201"/>
    </row>
    <row r="25" spans="1:9" ht="30" customHeight="1" x14ac:dyDescent="0.15">
      <c r="A25" s="35">
        <v>1.7</v>
      </c>
      <c r="B25" s="5" t="s">
        <v>189</v>
      </c>
      <c r="C25" s="16"/>
      <c r="D25" s="9"/>
      <c r="E25" s="9"/>
      <c r="F25" s="9"/>
      <c r="G25" s="9"/>
      <c r="H25" s="9"/>
      <c r="I25" s="201"/>
    </row>
    <row r="26" spans="1:9" ht="30" customHeight="1" x14ac:dyDescent="0.15">
      <c r="A26" s="35">
        <v>1.8</v>
      </c>
      <c r="B26" s="5" t="s">
        <v>190</v>
      </c>
      <c r="C26" s="16"/>
      <c r="D26" s="9"/>
      <c r="E26" s="9"/>
      <c r="F26" s="9"/>
      <c r="G26" s="9"/>
      <c r="H26" s="9"/>
      <c r="I26" s="201"/>
    </row>
    <row r="27" spans="1:9" ht="18" customHeight="1" x14ac:dyDescent="0.15">
      <c r="A27" s="35">
        <v>1.9</v>
      </c>
      <c r="B27" s="5" t="s">
        <v>191</v>
      </c>
      <c r="C27" s="16"/>
      <c r="D27" s="9"/>
      <c r="E27" s="9"/>
      <c r="F27" s="9"/>
      <c r="G27" s="9"/>
      <c r="H27" s="9"/>
      <c r="I27" s="201"/>
    </row>
    <row r="28" spans="1:9" ht="30" customHeight="1" x14ac:dyDescent="0.15">
      <c r="A28" s="36">
        <v>1.1000000000000001</v>
      </c>
      <c r="B28" s="5" t="s">
        <v>192</v>
      </c>
      <c r="C28" s="16"/>
      <c r="D28" s="9"/>
      <c r="E28" s="9"/>
      <c r="F28" s="9"/>
      <c r="G28" s="9"/>
      <c r="H28" s="9"/>
      <c r="I28" s="201"/>
    </row>
    <row r="29" spans="1:9" ht="18" customHeight="1" x14ac:dyDescent="0.15">
      <c r="A29" s="35">
        <v>1.1100000000000001</v>
      </c>
      <c r="B29" s="5" t="s">
        <v>13</v>
      </c>
      <c r="C29" s="16"/>
      <c r="D29" s="9"/>
      <c r="E29" s="9"/>
      <c r="F29" s="9"/>
      <c r="G29" s="9"/>
      <c r="H29" s="9"/>
      <c r="I29" s="201"/>
    </row>
    <row r="30" spans="1:9" ht="30" customHeight="1" x14ac:dyDescent="0.15">
      <c r="A30" s="37">
        <v>1.1200000000000001</v>
      </c>
      <c r="B30" s="32" t="s">
        <v>193</v>
      </c>
      <c r="C30" s="17"/>
      <c r="D30" s="9"/>
      <c r="E30" s="9"/>
      <c r="F30" s="9"/>
      <c r="G30" s="9"/>
      <c r="H30" s="9"/>
      <c r="I30" s="202"/>
    </row>
    <row r="31" spans="1:9" ht="15" customHeight="1" x14ac:dyDescent="0.15">
      <c r="A31" s="12"/>
      <c r="B31" s="12"/>
      <c r="C31" s="12"/>
      <c r="D31" s="12"/>
      <c r="E31" s="12"/>
      <c r="F31" s="12"/>
      <c r="G31" s="12"/>
      <c r="H31" s="12"/>
      <c r="I31" s="12"/>
    </row>
  </sheetData>
  <sheetProtection algorithmName="SHA-512" hashValue="F3WQTH5PL25jcnaXrLAprcha25YaOyI0q47L08RmkgXA1OW+EzoO1kXtHmbpyEDpJ0jFesw9j3KP8juC9r3b4w==" saltValue="FyvEnqjIc1MpHXzQGLuROQ==" spinCount="100000" sheet="1" objects="1" scenarios="1" formatCells="0"/>
  <phoneticPr fontId="4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34DE-650B-481C-BFB5-06074C0E2716}">
  <dimension ref="A1:H21"/>
  <sheetViews>
    <sheetView workbookViewId="0">
      <pane ySplit="3" topLeftCell="A4" activePane="bottomLeft" state="frozen"/>
      <selection pane="bottomLeft"/>
    </sheetView>
  </sheetViews>
  <sheetFormatPr defaultColWidth="18.7109375" defaultRowHeight="15" customHeight="1" x14ac:dyDescent="0.15"/>
  <cols>
    <col min="1" max="1" width="7.7109375" style="1" customWidth="1"/>
    <col min="2" max="2" width="94.7109375" style="1" customWidth="1"/>
    <col min="3" max="8" width="10.7109375" style="1" customWidth="1"/>
    <col min="9" max="16384" width="18.7109375" style="1"/>
  </cols>
  <sheetData>
    <row r="1" spans="1:8" ht="36" customHeight="1" x14ac:dyDescent="0.15">
      <c r="A1" s="18"/>
      <c r="B1" s="3" t="s">
        <v>335</v>
      </c>
    </row>
    <row r="2" spans="1:8" ht="40.5" customHeight="1" x14ac:dyDescent="0.15">
      <c r="A2" s="40"/>
      <c r="B2" s="41" t="s">
        <v>337</v>
      </c>
      <c r="C2" s="42" t="s">
        <v>176</v>
      </c>
      <c r="D2" s="42" t="s">
        <v>0</v>
      </c>
      <c r="E2" s="42" t="s">
        <v>3</v>
      </c>
      <c r="F2" s="42" t="s">
        <v>1</v>
      </c>
      <c r="G2" s="42" t="s">
        <v>2</v>
      </c>
      <c r="H2" s="42" t="s">
        <v>4</v>
      </c>
    </row>
    <row r="3" spans="1:8" ht="24" customHeight="1" x14ac:dyDescent="0.15">
      <c r="A3" s="22" t="s">
        <v>5</v>
      </c>
      <c r="B3" s="23" t="s">
        <v>166</v>
      </c>
      <c r="C3" s="25" t="s">
        <v>219</v>
      </c>
      <c r="D3" s="25" t="s">
        <v>219</v>
      </c>
      <c r="E3" s="25" t="s">
        <v>219</v>
      </c>
      <c r="F3" s="25" t="s">
        <v>219</v>
      </c>
      <c r="G3" s="25" t="s">
        <v>219</v>
      </c>
      <c r="H3" s="25" t="s">
        <v>219</v>
      </c>
    </row>
    <row r="4" spans="1:8" ht="27" customHeight="1" x14ac:dyDescent="0.15">
      <c r="A4" s="43"/>
      <c r="B4" s="26" t="s">
        <v>223</v>
      </c>
      <c r="C4" s="44" t="s">
        <v>217</v>
      </c>
      <c r="D4" s="45"/>
      <c r="E4" s="45"/>
      <c r="F4" s="45"/>
      <c r="G4" s="45"/>
      <c r="H4" s="206"/>
    </row>
    <row r="5" spans="1:8" ht="19.5" customHeight="1" x14ac:dyDescent="0.15">
      <c r="A5" s="49">
        <v>2.1</v>
      </c>
      <c r="B5" s="46" t="s">
        <v>194</v>
      </c>
      <c r="C5" s="9"/>
      <c r="D5" s="9"/>
      <c r="E5" s="9"/>
      <c r="F5" s="9"/>
      <c r="G5" s="9"/>
      <c r="H5" s="201"/>
    </row>
    <row r="6" spans="1:8" ht="19.5" customHeight="1" x14ac:dyDescent="0.15">
      <c r="A6" s="49">
        <v>2.2000000000000002</v>
      </c>
      <c r="B6" s="46" t="s">
        <v>195</v>
      </c>
      <c r="C6" s="9"/>
      <c r="D6" s="9"/>
      <c r="E6" s="9"/>
      <c r="F6" s="9"/>
      <c r="G6" s="9"/>
      <c r="H6" s="201"/>
    </row>
    <row r="7" spans="1:8" ht="19.5" customHeight="1" x14ac:dyDescent="0.15">
      <c r="A7" s="49">
        <v>2.2999999999999998</v>
      </c>
      <c r="B7" s="46" t="s">
        <v>196</v>
      </c>
      <c r="C7" s="9"/>
      <c r="D7" s="9"/>
      <c r="E7" s="9"/>
      <c r="F7" s="9"/>
      <c r="G7" s="9"/>
      <c r="H7" s="201"/>
    </row>
    <row r="8" spans="1:8" ht="19.5" customHeight="1" x14ac:dyDescent="0.15">
      <c r="A8" s="49">
        <v>2.4</v>
      </c>
      <c r="B8" s="46" t="s">
        <v>197</v>
      </c>
      <c r="C8" s="9"/>
      <c r="D8" s="9"/>
      <c r="E8" s="9"/>
      <c r="F8" s="9"/>
      <c r="G8" s="9"/>
      <c r="H8" s="201"/>
    </row>
    <row r="9" spans="1:8" ht="19.5" customHeight="1" x14ac:dyDescent="0.15">
      <c r="A9" s="49">
        <v>2.5</v>
      </c>
      <c r="B9" s="46" t="s">
        <v>198</v>
      </c>
      <c r="C9" s="9"/>
      <c r="D9" s="9"/>
      <c r="E9" s="9"/>
      <c r="F9" s="9"/>
      <c r="G9" s="9"/>
      <c r="H9" s="201"/>
    </row>
    <row r="10" spans="1:8" ht="19.5" customHeight="1" x14ac:dyDescent="0.15">
      <c r="A10" s="49">
        <v>2.6</v>
      </c>
      <c r="B10" s="46" t="s">
        <v>199</v>
      </c>
      <c r="C10" s="9"/>
      <c r="D10" s="9"/>
      <c r="E10" s="9"/>
      <c r="F10" s="9"/>
      <c r="G10" s="9"/>
      <c r="H10" s="201"/>
    </row>
    <row r="11" spans="1:8" ht="19.5" customHeight="1" x14ac:dyDescent="0.15">
      <c r="A11" s="49">
        <v>2.7</v>
      </c>
      <c r="B11" s="47" t="s">
        <v>200</v>
      </c>
      <c r="C11" s="9"/>
      <c r="D11" s="9"/>
      <c r="E11" s="9"/>
      <c r="F11" s="9"/>
      <c r="G11" s="9"/>
      <c r="H11" s="202"/>
    </row>
    <row r="12" spans="1:8" ht="15" customHeight="1" x14ac:dyDescent="0.15">
      <c r="A12" s="33"/>
      <c r="B12" s="48"/>
      <c r="C12" s="33"/>
      <c r="D12" s="33"/>
      <c r="E12" s="33"/>
      <c r="F12" s="33"/>
      <c r="G12" s="33"/>
      <c r="H12" s="33"/>
    </row>
    <row r="13" spans="1:8" ht="27" customHeight="1" x14ac:dyDescent="0.15">
      <c r="A13" s="67"/>
      <c r="B13" s="207" t="s">
        <v>224</v>
      </c>
      <c r="C13" s="67" t="s">
        <v>218</v>
      </c>
      <c r="D13" s="67"/>
      <c r="E13" s="67"/>
      <c r="F13" s="67"/>
      <c r="G13" s="67"/>
      <c r="H13" s="208"/>
    </row>
    <row r="14" spans="1:8" ht="18" customHeight="1" x14ac:dyDescent="0.15">
      <c r="A14" s="35">
        <v>2.1</v>
      </c>
      <c r="B14" s="46" t="s">
        <v>201</v>
      </c>
      <c r="C14" s="9"/>
      <c r="D14" s="9"/>
      <c r="E14" s="9"/>
      <c r="F14" s="9"/>
      <c r="G14" s="9"/>
      <c r="H14" s="201"/>
    </row>
    <row r="15" spans="1:8" ht="30" customHeight="1" x14ac:dyDescent="0.15">
      <c r="A15" s="35">
        <v>2.2000000000000002</v>
      </c>
      <c r="B15" s="46" t="s">
        <v>202</v>
      </c>
      <c r="C15" s="9"/>
      <c r="D15" s="9"/>
      <c r="E15" s="9"/>
      <c r="F15" s="9"/>
      <c r="G15" s="9"/>
      <c r="H15" s="201"/>
    </row>
    <row r="16" spans="1:8" ht="19.5" customHeight="1" x14ac:dyDescent="0.15">
      <c r="A16" s="35">
        <v>2.2999999999999998</v>
      </c>
      <c r="B16" s="46" t="s">
        <v>17</v>
      </c>
      <c r="C16" s="9"/>
      <c r="D16" s="9"/>
      <c r="E16" s="9"/>
      <c r="F16" s="9"/>
      <c r="G16" s="9"/>
      <c r="H16" s="201"/>
    </row>
    <row r="17" spans="1:8" ht="19.5" customHeight="1" x14ac:dyDescent="0.15">
      <c r="A17" s="35">
        <v>2.4</v>
      </c>
      <c r="B17" s="46" t="s">
        <v>203</v>
      </c>
      <c r="C17" s="9"/>
      <c r="D17" s="9"/>
      <c r="E17" s="9"/>
      <c r="F17" s="9"/>
      <c r="G17" s="9"/>
      <c r="H17" s="201"/>
    </row>
    <row r="18" spans="1:8" ht="30" customHeight="1" x14ac:dyDescent="0.15">
      <c r="A18" s="35">
        <v>2.5</v>
      </c>
      <c r="B18" s="46" t="s">
        <v>204</v>
      </c>
      <c r="C18" s="9"/>
      <c r="D18" s="9"/>
      <c r="E18" s="9"/>
      <c r="F18" s="9"/>
      <c r="G18" s="9"/>
      <c r="H18" s="201"/>
    </row>
    <row r="19" spans="1:8" ht="19.5" customHeight="1" x14ac:dyDescent="0.15">
      <c r="A19" s="35">
        <v>2.6</v>
      </c>
      <c r="B19" s="46" t="s">
        <v>20</v>
      </c>
      <c r="C19" s="9"/>
      <c r="D19" s="9"/>
      <c r="E19" s="9"/>
      <c r="F19" s="9"/>
      <c r="G19" s="9"/>
      <c r="H19" s="201"/>
    </row>
    <row r="20" spans="1:8" ht="30" customHeight="1" x14ac:dyDescent="0.15">
      <c r="A20" s="35">
        <v>2.7</v>
      </c>
      <c r="B20" s="47" t="s">
        <v>205</v>
      </c>
      <c r="C20" s="9"/>
      <c r="D20" s="9"/>
      <c r="E20" s="9"/>
      <c r="F20" s="9"/>
      <c r="G20" s="9"/>
      <c r="H20" s="202"/>
    </row>
    <row r="21" spans="1:8" ht="15" customHeight="1" x14ac:dyDescent="0.15">
      <c r="A21" s="12"/>
      <c r="B21" s="12"/>
      <c r="C21" s="12"/>
      <c r="D21" s="12"/>
      <c r="E21" s="12"/>
      <c r="F21" s="12"/>
      <c r="G21" s="12"/>
      <c r="H21" s="12"/>
    </row>
  </sheetData>
  <sheetProtection algorithmName="SHA-512" hashValue="6zum2KC6pgL+nczUihPF6EaKbonto7MgSM063FsJUsCedGAV7Vd/iK1vMxOVrVzE5tcxiZbRMaF85YdmpM92JQ==" saltValue="bNVUDn1b0mzPi+apMP5yXA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4C00-42BC-4C92-8C8C-EB6F5B392DEC}">
  <dimension ref="A1:I67"/>
  <sheetViews>
    <sheetView zoomScaleNormal="100" workbookViewId="0">
      <pane ySplit="3" topLeftCell="A4" activePane="bottomLeft" state="frozen"/>
      <selection pane="bottomLeft" activeCell="D5" sqref="D5"/>
    </sheetView>
  </sheetViews>
  <sheetFormatPr defaultColWidth="18.7109375" defaultRowHeight="15" customHeight="1" x14ac:dyDescent="0.15"/>
  <cols>
    <col min="1" max="1" width="7.7109375" style="1" customWidth="1"/>
    <col min="2" max="2" width="94.7109375" style="1" customWidth="1"/>
    <col min="3" max="3" width="5.7109375" style="1" customWidth="1"/>
    <col min="4" max="9" width="10.7109375" style="1" customWidth="1"/>
    <col min="10" max="16384" width="18.7109375" style="1"/>
  </cols>
  <sheetData>
    <row r="1" spans="1:9" ht="36" customHeight="1" x14ac:dyDescent="0.15">
      <c r="A1" s="18"/>
      <c r="B1" s="3" t="s">
        <v>336</v>
      </c>
    </row>
    <row r="2" spans="1:9" ht="40.5" customHeight="1" x14ac:dyDescent="0.15">
      <c r="A2" s="19"/>
      <c r="B2" s="53" t="s">
        <v>338</v>
      </c>
      <c r="C2" s="19"/>
      <c r="D2" s="21" t="s">
        <v>176</v>
      </c>
      <c r="E2" s="21" t="s">
        <v>0</v>
      </c>
      <c r="F2" s="21" t="s">
        <v>3</v>
      </c>
      <c r="G2" s="21" t="s">
        <v>1</v>
      </c>
      <c r="H2" s="21" t="s">
        <v>2</v>
      </c>
      <c r="I2" s="21" t="s">
        <v>4</v>
      </c>
    </row>
    <row r="3" spans="1:9" ht="24" customHeight="1" x14ac:dyDescent="0.15">
      <c r="A3" s="22" t="s">
        <v>245</v>
      </c>
      <c r="B3" s="23" t="s">
        <v>166</v>
      </c>
      <c r="C3" s="24" t="s">
        <v>6</v>
      </c>
      <c r="D3" s="25" t="s">
        <v>219</v>
      </c>
      <c r="E3" s="25" t="s">
        <v>219</v>
      </c>
      <c r="F3" s="25" t="s">
        <v>219</v>
      </c>
      <c r="G3" s="25" t="s">
        <v>219</v>
      </c>
      <c r="H3" s="25" t="s">
        <v>219</v>
      </c>
      <c r="I3" s="25" t="s">
        <v>219</v>
      </c>
    </row>
    <row r="4" spans="1:9" ht="27" customHeight="1" x14ac:dyDescent="0.15">
      <c r="A4" s="43"/>
      <c r="B4" s="54" t="s">
        <v>223</v>
      </c>
      <c r="C4" s="62"/>
      <c r="D4" s="28" t="s">
        <v>217</v>
      </c>
      <c r="E4" s="63"/>
      <c r="F4" s="63"/>
      <c r="G4" s="63"/>
      <c r="H4" s="63"/>
      <c r="I4" s="64"/>
    </row>
    <row r="5" spans="1:9" ht="19.5" customHeight="1" x14ac:dyDescent="0.15">
      <c r="A5" s="29">
        <v>3.1</v>
      </c>
      <c r="B5" s="46" t="s">
        <v>226</v>
      </c>
      <c r="C5" s="39"/>
      <c r="D5" s="9"/>
      <c r="E5" s="9"/>
      <c r="F5" s="9"/>
      <c r="G5" s="9"/>
      <c r="H5" s="9"/>
      <c r="I5" s="201"/>
    </row>
    <row r="6" spans="1:9" ht="19.5" customHeight="1" x14ac:dyDescent="0.15">
      <c r="A6" s="29">
        <v>3.2</v>
      </c>
      <c r="B6" s="46" t="s">
        <v>227</v>
      </c>
      <c r="C6" s="39"/>
      <c r="D6" s="9"/>
      <c r="E6" s="9"/>
      <c r="F6" s="9"/>
      <c r="G6" s="9"/>
      <c r="H6" s="9"/>
      <c r="I6" s="201"/>
    </row>
    <row r="7" spans="1:9" ht="19.5" customHeight="1" x14ac:dyDescent="0.15">
      <c r="A7" s="29">
        <v>3.3</v>
      </c>
      <c r="B7" s="46" t="s">
        <v>206</v>
      </c>
      <c r="C7" s="39"/>
      <c r="D7" s="9"/>
      <c r="E7" s="9"/>
      <c r="F7" s="9"/>
      <c r="G7" s="9"/>
      <c r="H7" s="9"/>
      <c r="I7" s="201"/>
    </row>
    <row r="8" spans="1:9" ht="19.5" customHeight="1" x14ac:dyDescent="0.15">
      <c r="A8" s="29">
        <v>3.4</v>
      </c>
      <c r="B8" s="46" t="s">
        <v>207</v>
      </c>
      <c r="C8" s="39"/>
      <c r="D8" s="9"/>
      <c r="E8" s="9"/>
      <c r="F8" s="9"/>
      <c r="G8" s="9"/>
      <c r="H8" s="9"/>
      <c r="I8" s="201"/>
    </row>
    <row r="9" spans="1:9" ht="19.5" customHeight="1" x14ac:dyDescent="0.15">
      <c r="A9" s="29">
        <v>3.5</v>
      </c>
      <c r="B9" s="46" t="s">
        <v>208</v>
      </c>
      <c r="C9" s="39"/>
      <c r="D9" s="9"/>
      <c r="E9" s="9"/>
      <c r="F9" s="9"/>
      <c r="G9" s="9"/>
      <c r="H9" s="9"/>
      <c r="I9" s="201"/>
    </row>
    <row r="10" spans="1:9" ht="30" customHeight="1" x14ac:dyDescent="0.15">
      <c r="A10" s="29">
        <v>3.6</v>
      </c>
      <c r="B10" s="46" t="s">
        <v>209</v>
      </c>
      <c r="C10" s="39"/>
      <c r="D10" s="9"/>
      <c r="E10" s="9"/>
      <c r="F10" s="9"/>
      <c r="G10" s="9"/>
      <c r="H10" s="9"/>
      <c r="I10" s="201"/>
    </row>
    <row r="11" spans="1:9" ht="30" customHeight="1" x14ac:dyDescent="0.15">
      <c r="A11" s="29">
        <v>3.7</v>
      </c>
      <c r="B11" s="46" t="s">
        <v>210</v>
      </c>
      <c r="C11" s="39"/>
      <c r="D11" s="9"/>
      <c r="E11" s="9"/>
      <c r="F11" s="9"/>
      <c r="G11" s="9"/>
      <c r="H11" s="9"/>
      <c r="I11" s="201"/>
    </row>
    <row r="12" spans="1:9" ht="19.5" customHeight="1" x14ac:dyDescent="0.15">
      <c r="A12" s="29">
        <v>3.8</v>
      </c>
      <c r="B12" s="46" t="s">
        <v>340</v>
      </c>
      <c r="C12" s="39"/>
      <c r="D12" s="9"/>
      <c r="E12" s="9"/>
      <c r="F12" s="9"/>
      <c r="G12" s="9"/>
      <c r="H12" s="9"/>
      <c r="I12" s="201"/>
    </row>
    <row r="13" spans="1:9" ht="19.5" customHeight="1" x14ac:dyDescent="0.15">
      <c r="A13" s="29">
        <v>3.9</v>
      </c>
      <c r="B13" s="46" t="s">
        <v>229</v>
      </c>
      <c r="C13" s="39"/>
      <c r="D13" s="9"/>
      <c r="E13" s="9"/>
      <c r="F13" s="9"/>
      <c r="G13" s="9"/>
      <c r="H13" s="9"/>
      <c r="I13" s="201"/>
    </row>
    <row r="14" spans="1:9" ht="19.5" customHeight="1" x14ac:dyDescent="0.15">
      <c r="A14" s="30">
        <v>3.1</v>
      </c>
      <c r="B14" s="46" t="s">
        <v>230</v>
      </c>
      <c r="C14" s="39"/>
      <c r="D14" s="9"/>
      <c r="E14" s="9"/>
      <c r="F14" s="9"/>
      <c r="G14" s="9"/>
      <c r="H14" s="9"/>
      <c r="I14" s="201"/>
    </row>
    <row r="15" spans="1:9" ht="19.5" customHeight="1" x14ac:dyDescent="0.15">
      <c r="A15" s="29">
        <v>3.11</v>
      </c>
      <c r="B15" s="46" t="s">
        <v>231</v>
      </c>
      <c r="C15" s="39"/>
      <c r="D15" s="9"/>
      <c r="E15" s="9"/>
      <c r="F15" s="9"/>
      <c r="G15" s="9"/>
      <c r="H15" s="9"/>
      <c r="I15" s="201"/>
    </row>
    <row r="16" spans="1:9" ht="19.5" customHeight="1" x14ac:dyDescent="0.15">
      <c r="A16" s="30">
        <v>3.12</v>
      </c>
      <c r="B16" s="46" t="s">
        <v>341</v>
      </c>
      <c r="C16" s="39"/>
      <c r="D16" s="9"/>
      <c r="E16" s="9"/>
      <c r="F16" s="9"/>
      <c r="G16" s="9"/>
      <c r="H16" s="9"/>
      <c r="I16" s="201"/>
    </row>
    <row r="17" spans="1:9" ht="19.5" customHeight="1" x14ac:dyDescent="0.15">
      <c r="A17" s="29">
        <v>3.13</v>
      </c>
      <c r="B17" s="46" t="s">
        <v>233</v>
      </c>
      <c r="C17" s="39"/>
      <c r="D17" s="9"/>
      <c r="E17" s="9"/>
      <c r="F17" s="9"/>
      <c r="G17" s="9"/>
      <c r="H17" s="9"/>
      <c r="I17" s="201"/>
    </row>
    <row r="18" spans="1:9" ht="19.5" customHeight="1" x14ac:dyDescent="0.15">
      <c r="A18" s="30">
        <v>3.14</v>
      </c>
      <c r="B18" s="46" t="s">
        <v>342</v>
      </c>
      <c r="C18" s="39"/>
      <c r="D18" s="9"/>
      <c r="E18" s="9"/>
      <c r="F18" s="9"/>
      <c r="G18" s="9"/>
      <c r="H18" s="9"/>
      <c r="I18" s="201"/>
    </row>
    <row r="19" spans="1:9" ht="19.5" customHeight="1" x14ac:dyDescent="0.15">
      <c r="A19" s="31">
        <v>3.15</v>
      </c>
      <c r="B19" s="55" t="s">
        <v>319</v>
      </c>
      <c r="C19" s="39"/>
      <c r="D19" s="9"/>
      <c r="E19" s="9"/>
      <c r="F19" s="9"/>
      <c r="G19" s="9"/>
      <c r="H19" s="9"/>
      <c r="I19" s="50"/>
    </row>
    <row r="20" spans="1:9" ht="19.5" customHeight="1" x14ac:dyDescent="0.15">
      <c r="A20" s="56">
        <v>3.16</v>
      </c>
      <c r="B20" s="55" t="s">
        <v>320</v>
      </c>
      <c r="C20" s="39"/>
      <c r="D20" s="9"/>
      <c r="E20" s="9"/>
      <c r="F20" s="9"/>
      <c r="G20" s="9"/>
      <c r="H20" s="9"/>
      <c r="I20" s="50"/>
    </row>
    <row r="21" spans="1:9" ht="19.5" customHeight="1" x14ac:dyDescent="0.15">
      <c r="A21" s="56">
        <v>3.17</v>
      </c>
      <c r="B21" s="55" t="s">
        <v>404</v>
      </c>
      <c r="C21" s="39"/>
      <c r="D21" s="9"/>
      <c r="E21" s="9"/>
      <c r="F21" s="9"/>
      <c r="G21" s="9"/>
      <c r="H21" s="9"/>
      <c r="I21" s="50"/>
    </row>
    <row r="22" spans="1:9" ht="19.5" customHeight="1" x14ac:dyDescent="0.15">
      <c r="A22" s="31">
        <v>3.18</v>
      </c>
      <c r="B22" s="55" t="s">
        <v>322</v>
      </c>
      <c r="C22" s="39"/>
      <c r="D22" s="9"/>
      <c r="E22" s="9"/>
      <c r="F22" s="9"/>
      <c r="G22" s="9"/>
      <c r="H22" s="9"/>
      <c r="I22" s="50"/>
    </row>
    <row r="23" spans="1:9" ht="19.5" customHeight="1" x14ac:dyDescent="0.15">
      <c r="A23" s="56">
        <v>3.19</v>
      </c>
      <c r="B23" s="55" t="s">
        <v>405</v>
      </c>
      <c r="C23" s="39"/>
      <c r="D23" s="9"/>
      <c r="E23" s="9"/>
      <c r="F23" s="9"/>
      <c r="G23" s="9"/>
      <c r="H23" s="9"/>
      <c r="I23" s="50"/>
    </row>
    <row r="24" spans="1:9" ht="19.5" customHeight="1" x14ac:dyDescent="0.15">
      <c r="A24" s="56">
        <v>3.2</v>
      </c>
      <c r="B24" s="55" t="s">
        <v>406</v>
      </c>
      <c r="C24" s="39"/>
      <c r="D24" s="9"/>
      <c r="E24" s="9"/>
      <c r="F24" s="9"/>
      <c r="G24" s="9"/>
      <c r="H24" s="9"/>
      <c r="I24" s="50"/>
    </row>
    <row r="25" spans="1:9" ht="19.5" customHeight="1" x14ac:dyDescent="0.15">
      <c r="A25" s="56">
        <v>3.21</v>
      </c>
      <c r="B25" s="55" t="s">
        <v>325</v>
      </c>
      <c r="C25" s="51"/>
      <c r="D25" s="9"/>
      <c r="E25" s="9"/>
      <c r="F25" s="9"/>
      <c r="G25" s="9"/>
      <c r="H25" s="9"/>
      <c r="I25" s="50"/>
    </row>
    <row r="26" spans="1:9" ht="19.5" customHeight="1" x14ac:dyDescent="0.15">
      <c r="A26" s="31">
        <v>3.22</v>
      </c>
      <c r="B26" s="55" t="s">
        <v>326</v>
      </c>
      <c r="C26" s="51"/>
      <c r="D26" s="9"/>
      <c r="E26" s="9"/>
      <c r="F26" s="9"/>
      <c r="G26" s="9"/>
      <c r="H26" s="9"/>
      <c r="I26" s="50"/>
    </row>
    <row r="27" spans="1:9" ht="19.5" customHeight="1" x14ac:dyDescent="0.15">
      <c r="A27" s="56">
        <v>3.23</v>
      </c>
      <c r="B27" s="55" t="s">
        <v>407</v>
      </c>
      <c r="C27" s="51"/>
      <c r="D27" s="9"/>
      <c r="E27" s="9"/>
      <c r="F27" s="9"/>
      <c r="G27" s="9"/>
      <c r="H27" s="9"/>
      <c r="I27" s="50"/>
    </row>
    <row r="28" spans="1:9" ht="19.5" customHeight="1" x14ac:dyDescent="0.15">
      <c r="A28" s="56">
        <v>3.24</v>
      </c>
      <c r="B28" s="55" t="s">
        <v>408</v>
      </c>
      <c r="C28" s="51"/>
      <c r="D28" s="9"/>
      <c r="E28" s="9"/>
      <c r="F28" s="9"/>
      <c r="G28" s="9"/>
      <c r="H28" s="9"/>
      <c r="I28" s="50"/>
    </row>
    <row r="29" spans="1:9" ht="30" customHeight="1" x14ac:dyDescent="0.15">
      <c r="A29" s="31">
        <v>3.25</v>
      </c>
      <c r="B29" s="55" t="s">
        <v>409</v>
      </c>
      <c r="C29" s="51"/>
      <c r="D29" s="9"/>
      <c r="E29" s="9"/>
      <c r="F29" s="9"/>
      <c r="G29" s="9"/>
      <c r="H29" s="9"/>
      <c r="I29" s="50"/>
    </row>
    <row r="30" spans="1:9" ht="19.5" customHeight="1" x14ac:dyDescent="0.15">
      <c r="A30" s="56">
        <v>3.26</v>
      </c>
      <c r="B30" s="55" t="s">
        <v>410</v>
      </c>
      <c r="C30" s="51"/>
      <c r="D30" s="9"/>
      <c r="E30" s="9"/>
      <c r="F30" s="9"/>
      <c r="G30" s="9"/>
      <c r="H30" s="9"/>
      <c r="I30" s="50"/>
    </row>
    <row r="31" spans="1:9" ht="19.5" customHeight="1" x14ac:dyDescent="0.15">
      <c r="A31" s="31">
        <v>3.27</v>
      </c>
      <c r="B31" s="55" t="s">
        <v>331</v>
      </c>
      <c r="C31" s="51"/>
      <c r="D31" s="9"/>
      <c r="E31" s="9"/>
      <c r="F31" s="9"/>
      <c r="G31" s="9"/>
      <c r="H31" s="9"/>
      <c r="I31" s="50"/>
    </row>
    <row r="32" spans="1:9" ht="19.5" customHeight="1" x14ac:dyDescent="0.15">
      <c r="A32" s="56">
        <v>3.28</v>
      </c>
      <c r="B32" s="55" t="s">
        <v>332</v>
      </c>
      <c r="C32" s="51"/>
      <c r="D32" s="9"/>
      <c r="E32" s="9"/>
      <c r="F32" s="9"/>
      <c r="G32" s="9"/>
      <c r="H32" s="9"/>
      <c r="I32" s="50"/>
    </row>
    <row r="33" spans="1:9" ht="30" customHeight="1" x14ac:dyDescent="0.15">
      <c r="A33" s="31">
        <v>3.29</v>
      </c>
      <c r="B33" s="55" t="s">
        <v>333</v>
      </c>
      <c r="C33" s="51"/>
      <c r="D33" s="9"/>
      <c r="E33" s="9"/>
      <c r="F33" s="9"/>
      <c r="G33" s="9"/>
      <c r="H33" s="9"/>
      <c r="I33" s="50"/>
    </row>
    <row r="34" spans="1:9" ht="19.5" customHeight="1" x14ac:dyDescent="0.15">
      <c r="A34" s="56">
        <v>3.3</v>
      </c>
      <c r="B34" s="57" t="s">
        <v>411</v>
      </c>
      <c r="C34" s="52"/>
      <c r="D34" s="9"/>
      <c r="E34" s="9"/>
      <c r="F34" s="9"/>
      <c r="G34" s="9"/>
      <c r="H34" s="9"/>
      <c r="I34" s="50"/>
    </row>
    <row r="35" spans="1:9" ht="16.5" customHeight="1" x14ac:dyDescent="0.25">
      <c r="A35" s="58"/>
      <c r="B35" s="34"/>
      <c r="C35" s="34"/>
      <c r="D35" s="33"/>
      <c r="E35" s="33"/>
      <c r="F35" s="33"/>
      <c r="G35" s="33"/>
      <c r="H35" s="33"/>
      <c r="I35" s="65"/>
    </row>
    <row r="36" spans="1:9" ht="27" customHeight="1" x14ac:dyDescent="0.15">
      <c r="A36" s="59"/>
      <c r="B36" s="60" t="s">
        <v>224</v>
      </c>
      <c r="C36" s="66"/>
      <c r="D36" s="67" t="s">
        <v>218</v>
      </c>
      <c r="E36" s="68"/>
      <c r="F36" s="68"/>
      <c r="G36" s="68"/>
      <c r="H36" s="68"/>
      <c r="I36" s="69"/>
    </row>
    <row r="37" spans="1:9" ht="19.5" customHeight="1" x14ac:dyDescent="0.15">
      <c r="A37" s="35">
        <v>3.1</v>
      </c>
      <c r="B37" s="46" t="s">
        <v>235</v>
      </c>
      <c r="C37" s="39"/>
      <c r="D37" s="9"/>
      <c r="E37" s="9"/>
      <c r="F37" s="9"/>
      <c r="G37" s="9"/>
      <c r="H37" s="9"/>
      <c r="I37" s="201"/>
    </row>
    <row r="38" spans="1:9" ht="19.5" customHeight="1" x14ac:dyDescent="0.15">
      <c r="A38" s="35">
        <v>3.2</v>
      </c>
      <c r="B38" s="46" t="s">
        <v>343</v>
      </c>
      <c r="C38" s="39"/>
      <c r="D38" s="9"/>
      <c r="E38" s="9"/>
      <c r="F38" s="9"/>
      <c r="G38" s="9"/>
      <c r="H38" s="9"/>
      <c r="I38" s="201"/>
    </row>
    <row r="39" spans="1:9" ht="19.5" customHeight="1" x14ac:dyDescent="0.15">
      <c r="A39" s="35">
        <v>3.3</v>
      </c>
      <c r="B39" s="46" t="s">
        <v>22</v>
      </c>
      <c r="C39" s="39"/>
      <c r="D39" s="9"/>
      <c r="E39" s="9"/>
      <c r="F39" s="9"/>
      <c r="G39" s="9"/>
      <c r="H39" s="9"/>
      <c r="I39" s="201"/>
    </row>
    <row r="40" spans="1:9" ht="19.5" customHeight="1" x14ac:dyDescent="0.15">
      <c r="A40" s="35">
        <v>3.4</v>
      </c>
      <c r="B40" s="46" t="s">
        <v>211</v>
      </c>
      <c r="C40" s="39"/>
      <c r="D40" s="9"/>
      <c r="E40" s="9"/>
      <c r="F40" s="9"/>
      <c r="G40" s="9"/>
      <c r="H40" s="9"/>
      <c r="I40" s="201"/>
    </row>
    <row r="41" spans="1:9" ht="19.5" customHeight="1" x14ac:dyDescent="0.15">
      <c r="A41" s="35">
        <v>3.5</v>
      </c>
      <c r="B41" s="46" t="s">
        <v>212</v>
      </c>
      <c r="C41" s="39"/>
      <c r="D41" s="9"/>
      <c r="E41" s="9"/>
      <c r="F41" s="9"/>
      <c r="G41" s="9"/>
      <c r="H41" s="9"/>
      <c r="I41" s="201"/>
    </row>
    <row r="42" spans="1:9" ht="30" customHeight="1" x14ac:dyDescent="0.15">
      <c r="A42" s="35">
        <v>3.6</v>
      </c>
      <c r="B42" s="46" t="s">
        <v>213</v>
      </c>
      <c r="C42" s="39"/>
      <c r="D42" s="9"/>
      <c r="E42" s="9"/>
      <c r="F42" s="9"/>
      <c r="G42" s="9"/>
      <c r="H42" s="9"/>
      <c r="I42" s="201"/>
    </row>
    <row r="43" spans="1:9" ht="30" customHeight="1" x14ac:dyDescent="0.15">
      <c r="A43" s="35">
        <v>3.7</v>
      </c>
      <c r="B43" s="46" t="s">
        <v>214</v>
      </c>
      <c r="C43" s="39"/>
      <c r="D43" s="9"/>
      <c r="E43" s="9"/>
      <c r="F43" s="9"/>
      <c r="G43" s="9"/>
      <c r="H43" s="9"/>
      <c r="I43" s="201"/>
    </row>
    <row r="44" spans="1:9" ht="19.5" customHeight="1" x14ac:dyDescent="0.15">
      <c r="A44" s="35">
        <v>3.8</v>
      </c>
      <c r="B44" s="46" t="s">
        <v>344</v>
      </c>
      <c r="C44" s="39"/>
      <c r="D44" s="9"/>
      <c r="E44" s="9"/>
      <c r="F44" s="9"/>
      <c r="G44" s="9"/>
      <c r="H44" s="9"/>
      <c r="I44" s="201"/>
    </row>
    <row r="45" spans="1:9" ht="19.5" customHeight="1" x14ac:dyDescent="0.15">
      <c r="A45" s="35">
        <v>3.9</v>
      </c>
      <c r="B45" s="46" t="s">
        <v>345</v>
      </c>
      <c r="C45" s="39"/>
      <c r="D45" s="9"/>
      <c r="E45" s="9"/>
      <c r="F45" s="9"/>
      <c r="G45" s="9"/>
      <c r="H45" s="9"/>
      <c r="I45" s="201"/>
    </row>
    <row r="46" spans="1:9" ht="19.5" customHeight="1" x14ac:dyDescent="0.15">
      <c r="A46" s="36">
        <v>3.1</v>
      </c>
      <c r="B46" s="46" t="s">
        <v>346</v>
      </c>
      <c r="C46" s="39"/>
      <c r="D46" s="9"/>
      <c r="E46" s="9"/>
      <c r="F46" s="9"/>
      <c r="G46" s="9"/>
      <c r="H46" s="9"/>
      <c r="I46" s="201"/>
    </row>
    <row r="47" spans="1:9" ht="19.5" customHeight="1" x14ac:dyDescent="0.15">
      <c r="A47" s="35">
        <v>3.11</v>
      </c>
      <c r="B47" s="46" t="s">
        <v>347</v>
      </c>
      <c r="C47" s="39"/>
      <c r="D47" s="9"/>
      <c r="E47" s="9"/>
      <c r="F47" s="9"/>
      <c r="G47" s="9"/>
      <c r="H47" s="9"/>
      <c r="I47" s="201"/>
    </row>
    <row r="48" spans="1:9" ht="19.5" customHeight="1" x14ac:dyDescent="0.15">
      <c r="A48" s="36">
        <v>3.12</v>
      </c>
      <c r="B48" s="46" t="s">
        <v>348</v>
      </c>
      <c r="C48" s="39"/>
      <c r="D48" s="9"/>
      <c r="E48" s="9"/>
      <c r="F48" s="9"/>
      <c r="G48" s="9"/>
      <c r="H48" s="9"/>
      <c r="I48" s="201"/>
    </row>
    <row r="49" spans="1:9" ht="30" customHeight="1" x14ac:dyDescent="0.15">
      <c r="A49" s="35">
        <v>3.13</v>
      </c>
      <c r="B49" s="46" t="s">
        <v>242</v>
      </c>
      <c r="C49" s="39"/>
      <c r="D49" s="9"/>
      <c r="E49" s="9"/>
      <c r="F49" s="9"/>
      <c r="G49" s="9"/>
      <c r="H49" s="9"/>
      <c r="I49" s="201"/>
    </row>
    <row r="50" spans="1:9" ht="18.75" customHeight="1" x14ac:dyDescent="0.15">
      <c r="A50" s="36">
        <v>3.14</v>
      </c>
      <c r="B50" s="46" t="s">
        <v>243</v>
      </c>
      <c r="C50" s="39"/>
      <c r="D50" s="9"/>
      <c r="E50" s="9"/>
      <c r="F50" s="9"/>
      <c r="G50" s="9"/>
      <c r="H50" s="9"/>
      <c r="I50" s="201"/>
    </row>
    <row r="51" spans="1:9" ht="18.75" customHeight="1" x14ac:dyDescent="0.15">
      <c r="A51" s="37">
        <v>3.15</v>
      </c>
      <c r="B51" s="55" t="s">
        <v>303</v>
      </c>
      <c r="C51" s="39"/>
      <c r="D51" s="9"/>
      <c r="E51" s="9"/>
      <c r="F51" s="9"/>
      <c r="G51" s="9"/>
      <c r="H51" s="9"/>
      <c r="I51" s="201"/>
    </row>
    <row r="52" spans="1:9" ht="18.75" customHeight="1" x14ac:dyDescent="0.15">
      <c r="A52" s="61">
        <v>3.16</v>
      </c>
      <c r="B52" s="55" t="s">
        <v>304</v>
      </c>
      <c r="C52" s="39"/>
      <c r="D52" s="9"/>
      <c r="E52" s="9"/>
      <c r="F52" s="9"/>
      <c r="G52" s="9"/>
      <c r="H52" s="9"/>
      <c r="I52" s="201"/>
    </row>
    <row r="53" spans="1:9" ht="18.75" customHeight="1" x14ac:dyDescent="0.15">
      <c r="A53" s="61">
        <v>3.17</v>
      </c>
      <c r="B53" s="55" t="s">
        <v>305</v>
      </c>
      <c r="C53" s="39"/>
      <c r="D53" s="9"/>
      <c r="E53" s="9"/>
      <c r="F53" s="9"/>
      <c r="G53" s="9"/>
      <c r="H53" s="9"/>
      <c r="I53" s="201"/>
    </row>
    <row r="54" spans="1:9" ht="18.75" customHeight="1" x14ac:dyDescent="0.15">
      <c r="A54" s="37">
        <v>3.18</v>
      </c>
      <c r="B54" s="55" t="s">
        <v>306</v>
      </c>
      <c r="C54" s="39"/>
      <c r="D54" s="9"/>
      <c r="E54" s="9"/>
      <c r="F54" s="9"/>
      <c r="G54" s="9"/>
      <c r="H54" s="9"/>
      <c r="I54" s="201"/>
    </row>
    <row r="55" spans="1:9" ht="18.75" customHeight="1" x14ac:dyDescent="0.15">
      <c r="A55" s="61">
        <v>3.19</v>
      </c>
      <c r="B55" s="55" t="s">
        <v>307</v>
      </c>
      <c r="C55" s="39"/>
      <c r="D55" s="9"/>
      <c r="E55" s="9"/>
      <c r="F55" s="9"/>
      <c r="G55" s="9"/>
      <c r="H55" s="9"/>
      <c r="I55" s="201"/>
    </row>
    <row r="56" spans="1:9" ht="18.75" customHeight="1" x14ac:dyDescent="0.15">
      <c r="A56" s="61">
        <v>3.2</v>
      </c>
      <c r="B56" s="55" t="s">
        <v>308</v>
      </c>
      <c r="C56" s="39"/>
      <c r="D56" s="9"/>
      <c r="E56" s="9"/>
      <c r="F56" s="9"/>
      <c r="G56" s="9"/>
      <c r="H56" s="9"/>
      <c r="I56" s="201"/>
    </row>
    <row r="57" spans="1:9" ht="18.75" customHeight="1" x14ac:dyDescent="0.15">
      <c r="A57" s="61">
        <v>3.21</v>
      </c>
      <c r="B57" s="55" t="s">
        <v>309</v>
      </c>
      <c r="C57" s="39"/>
      <c r="D57" s="9"/>
      <c r="E57" s="9"/>
      <c r="F57" s="9"/>
      <c r="G57" s="9"/>
      <c r="H57" s="9"/>
      <c r="I57" s="201"/>
    </row>
    <row r="58" spans="1:9" ht="18.75" customHeight="1" x14ac:dyDescent="0.15">
      <c r="A58" s="37">
        <v>3.22</v>
      </c>
      <c r="B58" s="55" t="s">
        <v>310</v>
      </c>
      <c r="C58" s="51"/>
      <c r="D58" s="9"/>
      <c r="E58" s="9"/>
      <c r="F58" s="9"/>
      <c r="G58" s="9"/>
      <c r="H58" s="9"/>
      <c r="I58" s="201"/>
    </row>
    <row r="59" spans="1:9" ht="18.75" customHeight="1" x14ac:dyDescent="0.15">
      <c r="A59" s="61">
        <v>3.23</v>
      </c>
      <c r="B59" s="55" t="s">
        <v>311</v>
      </c>
      <c r="C59" s="51"/>
      <c r="D59" s="9"/>
      <c r="E59" s="9"/>
      <c r="F59" s="9"/>
      <c r="G59" s="9"/>
      <c r="H59" s="9"/>
      <c r="I59" s="201"/>
    </row>
    <row r="60" spans="1:9" ht="18.75" customHeight="1" x14ac:dyDescent="0.15">
      <c r="A60" s="61">
        <v>3.24</v>
      </c>
      <c r="B60" s="55" t="s">
        <v>312</v>
      </c>
      <c r="C60" s="51"/>
      <c r="D60" s="9"/>
      <c r="E60" s="9"/>
      <c r="F60" s="9"/>
      <c r="G60" s="9"/>
      <c r="H60" s="9"/>
      <c r="I60" s="201"/>
    </row>
    <row r="61" spans="1:9" ht="18.75" customHeight="1" x14ac:dyDescent="0.15">
      <c r="A61" s="37">
        <v>3.25</v>
      </c>
      <c r="B61" s="55" t="s">
        <v>313</v>
      </c>
      <c r="C61" s="51"/>
      <c r="D61" s="9"/>
      <c r="E61" s="9"/>
      <c r="F61" s="9"/>
      <c r="G61" s="9"/>
      <c r="H61" s="9"/>
      <c r="I61" s="201"/>
    </row>
    <row r="62" spans="1:9" ht="18.75" customHeight="1" x14ac:dyDescent="0.15">
      <c r="A62" s="61">
        <v>3.26</v>
      </c>
      <c r="B62" s="55" t="s">
        <v>314</v>
      </c>
      <c r="C62" s="51"/>
      <c r="D62" s="9"/>
      <c r="E62" s="9"/>
      <c r="F62" s="9"/>
      <c r="G62" s="9"/>
      <c r="H62" s="9"/>
      <c r="I62" s="201"/>
    </row>
    <row r="63" spans="1:9" ht="18.75" customHeight="1" x14ac:dyDescent="0.15">
      <c r="A63" s="37">
        <v>3.27</v>
      </c>
      <c r="B63" s="55" t="s">
        <v>315</v>
      </c>
      <c r="C63" s="51"/>
      <c r="D63" s="9"/>
      <c r="E63" s="9"/>
      <c r="F63" s="9"/>
      <c r="G63" s="9"/>
      <c r="H63" s="9"/>
      <c r="I63" s="201"/>
    </row>
    <row r="64" spans="1:9" ht="18.75" customHeight="1" x14ac:dyDescent="0.15">
      <c r="A64" s="61">
        <v>3.28</v>
      </c>
      <c r="B64" s="55" t="s">
        <v>316</v>
      </c>
      <c r="C64" s="51"/>
      <c r="D64" s="9"/>
      <c r="E64" s="9"/>
      <c r="F64" s="9"/>
      <c r="G64" s="9"/>
      <c r="H64" s="9"/>
      <c r="I64" s="201"/>
    </row>
    <row r="65" spans="1:9" ht="18.75" customHeight="1" x14ac:dyDescent="0.15">
      <c r="A65" s="37">
        <v>3.29</v>
      </c>
      <c r="B65" s="55" t="s">
        <v>317</v>
      </c>
      <c r="C65" s="51"/>
      <c r="D65" s="9"/>
      <c r="E65" s="9"/>
      <c r="F65" s="9"/>
      <c r="G65" s="9"/>
      <c r="H65" s="9"/>
      <c r="I65" s="201"/>
    </row>
    <row r="66" spans="1:9" ht="30" customHeight="1" x14ac:dyDescent="0.15">
      <c r="A66" s="61">
        <v>3.3</v>
      </c>
      <c r="B66" s="57" t="s">
        <v>318</v>
      </c>
      <c r="C66" s="51"/>
      <c r="D66" s="9"/>
      <c r="E66" s="9"/>
      <c r="F66" s="9"/>
      <c r="G66" s="9"/>
      <c r="H66" s="9"/>
      <c r="I66" s="201"/>
    </row>
    <row r="67" spans="1:9" ht="15" customHeight="1" x14ac:dyDescent="0.15">
      <c r="A67" s="12"/>
      <c r="B67" s="12"/>
      <c r="C67" s="12"/>
      <c r="D67" s="12"/>
      <c r="E67" s="12"/>
      <c r="F67" s="12"/>
      <c r="G67" s="12"/>
      <c r="H67" s="12"/>
      <c r="I67" s="12"/>
    </row>
  </sheetData>
  <sheetProtection algorithmName="SHA-512" hashValue="Ci+yAgRZuuHXaLCRcVut3IHaGzpLo7bv9qQeheV9eNB/ZS9aYZNOYMGCdvsJJ7aT1ffSvBUCYIoclQtieQrAOA==" saltValue="PWD2NElpLRu2Cxw4vDAEbA==" spinCount="100000" sheet="1" objects="1" scenarios="1" formatCells="0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6214-81C5-4AE6-AC06-58339D9EBE99}">
  <dimension ref="A1:BA3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18.7109375" defaultRowHeight="15" customHeight="1" x14ac:dyDescent="0.15"/>
  <cols>
    <col min="1" max="1" width="7.7109375" style="1" customWidth="1"/>
    <col min="2" max="2" width="94.7109375" style="1" customWidth="1"/>
    <col min="3" max="3" width="5.7109375" style="1" customWidth="1"/>
    <col min="4" max="53" width="8.7109375" style="1" customWidth="1"/>
    <col min="54" max="16384" width="18.7109375" style="1"/>
  </cols>
  <sheetData>
    <row r="1" spans="1:53" ht="36" customHeight="1" x14ac:dyDescent="0.15">
      <c r="A1" s="18"/>
      <c r="B1" s="75" t="s">
        <v>351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spans="1:53" ht="36" customHeight="1" x14ac:dyDescent="0.15">
      <c r="A2" s="76"/>
      <c r="B2" s="20" t="s">
        <v>414</v>
      </c>
      <c r="C2" s="76"/>
      <c r="D2" s="89" t="s">
        <v>353</v>
      </c>
      <c r="E2" s="89" t="s">
        <v>354</v>
      </c>
      <c r="F2" s="89" t="s">
        <v>355</v>
      </c>
      <c r="G2" s="89" t="s">
        <v>356</v>
      </c>
      <c r="H2" s="89" t="s">
        <v>357</v>
      </c>
      <c r="I2" s="89" t="s">
        <v>358</v>
      </c>
      <c r="J2" s="89" t="s">
        <v>359</v>
      </c>
      <c r="K2" s="89" t="s">
        <v>360</v>
      </c>
      <c r="L2" s="89" t="s">
        <v>361</v>
      </c>
      <c r="M2" s="89" t="s">
        <v>362</v>
      </c>
      <c r="N2" s="89" t="s">
        <v>363</v>
      </c>
      <c r="O2" s="89" t="s">
        <v>364</v>
      </c>
      <c r="P2" s="89" t="s">
        <v>365</v>
      </c>
      <c r="Q2" s="89" t="s">
        <v>366</v>
      </c>
      <c r="R2" s="89" t="s">
        <v>367</v>
      </c>
      <c r="S2" s="89" t="s">
        <v>368</v>
      </c>
      <c r="T2" s="89" t="s">
        <v>369</v>
      </c>
      <c r="U2" s="89" t="s">
        <v>370</v>
      </c>
      <c r="V2" s="89" t="s">
        <v>371</v>
      </c>
      <c r="W2" s="89" t="s">
        <v>372</v>
      </c>
      <c r="X2" s="89" t="s">
        <v>373</v>
      </c>
      <c r="Y2" s="89" t="s">
        <v>374</v>
      </c>
      <c r="Z2" s="89" t="s">
        <v>375</v>
      </c>
      <c r="AA2" s="89" t="s">
        <v>376</v>
      </c>
      <c r="AB2" s="89" t="s">
        <v>377</v>
      </c>
      <c r="AC2" s="89" t="s">
        <v>378</v>
      </c>
      <c r="AD2" s="89" t="s">
        <v>379</v>
      </c>
      <c r="AE2" s="89" t="s">
        <v>380</v>
      </c>
      <c r="AF2" s="89" t="s">
        <v>381</v>
      </c>
      <c r="AG2" s="89" t="s">
        <v>382</v>
      </c>
      <c r="AH2" s="89" t="s">
        <v>383</v>
      </c>
      <c r="AI2" s="89" t="s">
        <v>384</v>
      </c>
      <c r="AJ2" s="89" t="s">
        <v>385</v>
      </c>
      <c r="AK2" s="89" t="s">
        <v>386</v>
      </c>
      <c r="AL2" s="89" t="s">
        <v>387</v>
      </c>
      <c r="AM2" s="89" t="s">
        <v>388</v>
      </c>
      <c r="AN2" s="89" t="s">
        <v>389</v>
      </c>
      <c r="AO2" s="89" t="s">
        <v>390</v>
      </c>
      <c r="AP2" s="89" t="s">
        <v>391</v>
      </c>
      <c r="AQ2" s="89" t="s">
        <v>392</v>
      </c>
      <c r="AR2" s="89" t="s">
        <v>393</v>
      </c>
      <c r="AS2" s="89" t="s">
        <v>394</v>
      </c>
      <c r="AT2" s="89" t="s">
        <v>395</v>
      </c>
      <c r="AU2" s="89" t="s">
        <v>396</v>
      </c>
      <c r="AV2" s="89" t="s">
        <v>397</v>
      </c>
      <c r="AW2" s="89" t="s">
        <v>398</v>
      </c>
      <c r="AX2" s="89" t="s">
        <v>399</v>
      </c>
      <c r="AY2" s="89" t="s">
        <v>400</v>
      </c>
      <c r="AZ2" s="89" t="s">
        <v>401</v>
      </c>
      <c r="BA2" s="89" t="s">
        <v>402</v>
      </c>
    </row>
    <row r="3" spans="1:53" ht="19.5" customHeight="1" x14ac:dyDescent="0.15">
      <c r="A3" s="77"/>
      <c r="B3" s="78" t="s">
        <v>412</v>
      </c>
      <c r="C3" s="77"/>
      <c r="D3" s="90" t="str">
        <f>IF(COUNTIFS(D5:D16,"&lt;&gt;n",D5:D16,"&lt;&gt;",D5:D16,"&lt;&gt;1",D5:D16,"&lt;&gt;2",D5:D16,"&lt;&gt;3",D5:D16,"&lt;&gt;4",D5:D16,"&lt;&gt;5")&gt;0,"ERROR","")</f>
        <v/>
      </c>
      <c r="E3" s="91" t="str">
        <f>IF(COUNTIFS(E5:E16,"&lt;&gt;n",E5:E16,"&lt;&gt;",E5:E16,"&lt;&gt;1",E5:E16,"&lt;&gt;2",E5:E16,"&lt;&gt;3",E5:E16,"&lt;&gt;4",E5:E16,"&lt;&gt;5")&gt;0,"ERROR","")</f>
        <v/>
      </c>
      <c r="F3" s="91" t="str">
        <f t="shared" ref="F3:BA3" si="0">IF(COUNTIFS(F5:F16,"&lt;&gt;n",F5:F16,"&lt;&gt;",F5:F16,"&lt;&gt;1",F5:F16,"&lt;&gt;2",F5:F16,"&lt;&gt;3",F5:F16,"&lt;&gt;4",F5:F16,"&lt;&gt;5")&gt;0,"ERROR","")</f>
        <v/>
      </c>
      <c r="G3" s="91" t="str">
        <f t="shared" si="0"/>
        <v/>
      </c>
      <c r="H3" s="91" t="str">
        <f t="shared" si="0"/>
        <v/>
      </c>
      <c r="I3" s="91" t="str">
        <f t="shared" si="0"/>
        <v/>
      </c>
      <c r="J3" s="91" t="str">
        <f t="shared" si="0"/>
        <v/>
      </c>
      <c r="K3" s="91" t="str">
        <f t="shared" si="0"/>
        <v/>
      </c>
      <c r="L3" s="91" t="str">
        <f t="shared" si="0"/>
        <v/>
      </c>
      <c r="M3" s="91" t="str">
        <f t="shared" si="0"/>
        <v/>
      </c>
      <c r="N3" s="91" t="str">
        <f t="shared" si="0"/>
        <v/>
      </c>
      <c r="O3" s="91" t="str">
        <f t="shared" si="0"/>
        <v/>
      </c>
      <c r="P3" s="91" t="str">
        <f t="shared" si="0"/>
        <v/>
      </c>
      <c r="Q3" s="91" t="str">
        <f t="shared" si="0"/>
        <v/>
      </c>
      <c r="R3" s="91" t="str">
        <f t="shared" si="0"/>
        <v/>
      </c>
      <c r="S3" s="91" t="str">
        <f t="shared" si="0"/>
        <v/>
      </c>
      <c r="T3" s="91" t="str">
        <f t="shared" si="0"/>
        <v/>
      </c>
      <c r="U3" s="91" t="str">
        <f t="shared" si="0"/>
        <v/>
      </c>
      <c r="V3" s="91" t="str">
        <f t="shared" si="0"/>
        <v/>
      </c>
      <c r="W3" s="91" t="str">
        <f t="shared" si="0"/>
        <v/>
      </c>
      <c r="X3" s="91" t="str">
        <f t="shared" si="0"/>
        <v/>
      </c>
      <c r="Y3" s="91" t="str">
        <f t="shared" si="0"/>
        <v/>
      </c>
      <c r="Z3" s="91" t="str">
        <f t="shared" si="0"/>
        <v/>
      </c>
      <c r="AA3" s="91" t="str">
        <f t="shared" si="0"/>
        <v/>
      </c>
      <c r="AB3" s="91" t="str">
        <f t="shared" si="0"/>
        <v/>
      </c>
      <c r="AC3" s="91" t="str">
        <f t="shared" si="0"/>
        <v/>
      </c>
      <c r="AD3" s="91" t="str">
        <f t="shared" si="0"/>
        <v/>
      </c>
      <c r="AE3" s="91" t="str">
        <f t="shared" si="0"/>
        <v/>
      </c>
      <c r="AF3" s="91" t="str">
        <f t="shared" si="0"/>
        <v/>
      </c>
      <c r="AG3" s="91" t="str">
        <f t="shared" si="0"/>
        <v/>
      </c>
      <c r="AH3" s="91" t="str">
        <f t="shared" si="0"/>
        <v/>
      </c>
      <c r="AI3" s="91" t="str">
        <f t="shared" si="0"/>
        <v/>
      </c>
      <c r="AJ3" s="91" t="str">
        <f t="shared" si="0"/>
        <v/>
      </c>
      <c r="AK3" s="91" t="str">
        <f t="shared" si="0"/>
        <v/>
      </c>
      <c r="AL3" s="91" t="str">
        <f t="shared" si="0"/>
        <v/>
      </c>
      <c r="AM3" s="91" t="str">
        <f t="shared" si="0"/>
        <v/>
      </c>
      <c r="AN3" s="91" t="str">
        <f t="shared" si="0"/>
        <v/>
      </c>
      <c r="AO3" s="91" t="str">
        <f t="shared" si="0"/>
        <v/>
      </c>
      <c r="AP3" s="91" t="str">
        <f t="shared" si="0"/>
        <v/>
      </c>
      <c r="AQ3" s="91" t="str">
        <f t="shared" si="0"/>
        <v/>
      </c>
      <c r="AR3" s="91" t="str">
        <f t="shared" si="0"/>
        <v/>
      </c>
      <c r="AS3" s="91" t="str">
        <f t="shared" si="0"/>
        <v/>
      </c>
      <c r="AT3" s="91" t="str">
        <f t="shared" si="0"/>
        <v/>
      </c>
      <c r="AU3" s="91" t="str">
        <f t="shared" si="0"/>
        <v/>
      </c>
      <c r="AV3" s="91" t="str">
        <f t="shared" si="0"/>
        <v/>
      </c>
      <c r="AW3" s="91" t="str">
        <f t="shared" si="0"/>
        <v/>
      </c>
      <c r="AX3" s="91" t="str">
        <f t="shared" si="0"/>
        <v/>
      </c>
      <c r="AY3" s="91" t="str">
        <f t="shared" si="0"/>
        <v/>
      </c>
      <c r="AZ3" s="91" t="str">
        <f t="shared" si="0"/>
        <v/>
      </c>
      <c r="BA3" s="91" t="str">
        <f t="shared" si="0"/>
        <v/>
      </c>
    </row>
    <row r="4" spans="1:53" ht="23.25" customHeight="1" x14ac:dyDescent="0.15">
      <c r="A4" s="22" t="s">
        <v>245</v>
      </c>
      <c r="B4" s="79" t="s">
        <v>302</v>
      </c>
      <c r="C4" s="7" t="s">
        <v>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 t="s">
        <v>38</v>
      </c>
      <c r="P4" s="6" t="s">
        <v>39</v>
      </c>
      <c r="Q4" s="6" t="s">
        <v>40</v>
      </c>
      <c r="R4" s="6" t="s">
        <v>41</v>
      </c>
      <c r="S4" s="6" t="s">
        <v>42</v>
      </c>
      <c r="T4" s="6" t="s">
        <v>43</v>
      </c>
      <c r="U4" s="6" t="s">
        <v>44</v>
      </c>
      <c r="V4" s="6" t="s">
        <v>45</v>
      </c>
      <c r="W4" s="6" t="s">
        <v>46</v>
      </c>
      <c r="X4" s="6" t="s">
        <v>47</v>
      </c>
      <c r="Y4" s="6" t="s">
        <v>48</v>
      </c>
      <c r="Z4" s="6" t="s">
        <v>49</v>
      </c>
      <c r="AA4" s="6" t="s">
        <v>50</v>
      </c>
      <c r="AB4" s="6" t="s">
        <v>51</v>
      </c>
      <c r="AC4" s="6" t="s">
        <v>52</v>
      </c>
      <c r="AD4" s="6" t="s">
        <v>53</v>
      </c>
      <c r="AE4" s="6" t="s">
        <v>54</v>
      </c>
      <c r="AF4" s="6" t="s">
        <v>55</v>
      </c>
      <c r="AG4" s="6" t="s">
        <v>56</v>
      </c>
      <c r="AH4" s="6" t="s">
        <v>57</v>
      </c>
      <c r="AI4" s="6" t="s">
        <v>58</v>
      </c>
      <c r="AJ4" s="6" t="s">
        <v>59</v>
      </c>
      <c r="AK4" s="6" t="s">
        <v>60</v>
      </c>
      <c r="AL4" s="6" t="s">
        <v>61</v>
      </c>
      <c r="AM4" s="6" t="s">
        <v>62</v>
      </c>
      <c r="AN4" s="6" t="s">
        <v>63</v>
      </c>
      <c r="AO4" s="6" t="s">
        <v>64</v>
      </c>
      <c r="AP4" s="6" t="s">
        <v>65</v>
      </c>
      <c r="AQ4" s="6" t="s">
        <v>66</v>
      </c>
      <c r="AR4" s="6" t="s">
        <v>67</v>
      </c>
      <c r="AS4" s="6" t="s">
        <v>68</v>
      </c>
      <c r="AT4" s="6" t="s">
        <v>69</v>
      </c>
      <c r="AU4" s="6" t="s">
        <v>70</v>
      </c>
      <c r="AV4" s="6" t="s">
        <v>71</v>
      </c>
      <c r="AW4" s="6" t="s">
        <v>72</v>
      </c>
      <c r="AX4" s="6" t="s">
        <v>73</v>
      </c>
      <c r="AY4" s="6" t="s">
        <v>74</v>
      </c>
      <c r="AZ4" s="6" t="s">
        <v>75</v>
      </c>
      <c r="BA4" s="6" t="s">
        <v>76</v>
      </c>
    </row>
    <row r="5" spans="1:53" ht="19.5" customHeight="1" x14ac:dyDescent="0.15">
      <c r="A5" s="80">
        <v>1.1000000000000001</v>
      </c>
      <c r="B5" s="46" t="s">
        <v>293</v>
      </c>
      <c r="C5" s="71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</row>
    <row r="6" spans="1:53" ht="19.5" customHeight="1" x14ac:dyDescent="0.15">
      <c r="A6" s="49">
        <v>1.2</v>
      </c>
      <c r="B6" s="81" t="s">
        <v>294</v>
      </c>
      <c r="C6" s="72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</row>
    <row r="7" spans="1:53" ht="19.5" customHeight="1" x14ac:dyDescent="0.15">
      <c r="A7" s="80">
        <v>1.3</v>
      </c>
      <c r="B7" s="46" t="s">
        <v>179</v>
      </c>
      <c r="C7" s="71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</row>
    <row r="8" spans="1:53" ht="19.5" customHeight="1" x14ac:dyDescent="0.15">
      <c r="A8" s="49">
        <v>1.4</v>
      </c>
      <c r="B8" s="81" t="s">
        <v>295</v>
      </c>
      <c r="C8" s="72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</row>
    <row r="9" spans="1:53" ht="19.5" customHeight="1" x14ac:dyDescent="0.15">
      <c r="A9" s="80">
        <v>1.5</v>
      </c>
      <c r="B9" s="46" t="s">
        <v>296</v>
      </c>
      <c r="C9" s="71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</row>
    <row r="10" spans="1:53" ht="30" customHeight="1" x14ac:dyDescent="0.15">
      <c r="A10" s="49">
        <v>1.6</v>
      </c>
      <c r="B10" s="81" t="s">
        <v>180</v>
      </c>
      <c r="C10" s="72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</row>
    <row r="11" spans="1:53" ht="19.5" customHeight="1" x14ac:dyDescent="0.15">
      <c r="A11" s="80">
        <v>1.7</v>
      </c>
      <c r="B11" s="46" t="s">
        <v>181</v>
      </c>
      <c r="C11" s="71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</row>
    <row r="12" spans="1:53" ht="30" customHeight="1" x14ac:dyDescent="0.15">
      <c r="A12" s="49">
        <v>1.8</v>
      </c>
      <c r="B12" s="81" t="s">
        <v>182</v>
      </c>
      <c r="C12" s="72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</row>
    <row r="13" spans="1:53" ht="19.5" customHeight="1" x14ac:dyDescent="0.15">
      <c r="A13" s="80">
        <v>1.9</v>
      </c>
      <c r="B13" s="46" t="s">
        <v>183</v>
      </c>
      <c r="C13" s="71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</row>
    <row r="14" spans="1:53" ht="19.5" customHeight="1" x14ac:dyDescent="0.15">
      <c r="A14" s="82">
        <v>1.1000000000000001</v>
      </c>
      <c r="B14" s="81" t="s">
        <v>184</v>
      </c>
      <c r="C14" s="72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</row>
    <row r="15" spans="1:53" ht="19.5" customHeight="1" x14ac:dyDescent="0.15">
      <c r="A15" s="80">
        <v>1.1100000000000001</v>
      </c>
      <c r="B15" s="46" t="s">
        <v>185</v>
      </c>
      <c r="C15" s="71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</row>
    <row r="16" spans="1:53" ht="19.5" customHeight="1" x14ac:dyDescent="0.15">
      <c r="A16" s="83">
        <v>1.1200000000000001</v>
      </c>
      <c r="B16" s="84" t="s">
        <v>186</v>
      </c>
      <c r="C16" s="72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</row>
    <row r="17" spans="1:53" ht="16.5" customHeight="1" x14ac:dyDescent="0.25">
      <c r="A17" s="85"/>
      <c r="B17" s="86"/>
      <c r="C17" s="13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</row>
    <row r="18" spans="1:53" ht="19.5" customHeight="1" x14ac:dyDescent="0.15">
      <c r="A18" s="95"/>
      <c r="B18" s="212" t="s">
        <v>413</v>
      </c>
      <c r="C18" s="213"/>
      <c r="D18" s="92" t="str">
        <f>IF(COUNTIFS(D20:D31,"&lt;&gt;n",D20:D31,"&lt;&gt;",D20:D31,"&lt;&gt;1",D20:D31,"&lt;&gt;2",D20:D31,"&lt;&gt;3",D20:D31,"&lt;&gt;4",D20:D31,"&lt;&gt;5")&gt;0,"ERROR","")</f>
        <v/>
      </c>
      <c r="E18" s="93" t="str">
        <f>IF(COUNTIFS(E20:E31,"&lt;&gt;n",E20:E31,"&lt;&gt;",E20:E31,"&lt;&gt;1",E20:E31,"&lt;&gt;2",E20:E31,"&lt;&gt;3",E20:E31,"&lt;&gt;4",E20:E31,"&lt;&gt;5")&gt;0,"ERROR","")</f>
        <v/>
      </c>
      <c r="F18" s="93" t="str">
        <f t="shared" ref="F18:BA18" si="1">IF(COUNTIFS(F20:F31,"&lt;&gt;n",F20:F31,"&lt;&gt;",F20:F31,"&lt;&gt;1",F20:F31,"&lt;&gt;2",F20:F31,"&lt;&gt;3",F20:F31,"&lt;&gt;4",F20:F31,"&lt;&gt;5")&gt;0,"ERROR","")</f>
        <v/>
      </c>
      <c r="G18" s="93" t="str">
        <f t="shared" si="1"/>
        <v/>
      </c>
      <c r="H18" s="93" t="str">
        <f t="shared" si="1"/>
        <v/>
      </c>
      <c r="I18" s="93" t="str">
        <f t="shared" si="1"/>
        <v/>
      </c>
      <c r="J18" s="93" t="str">
        <f t="shared" si="1"/>
        <v/>
      </c>
      <c r="K18" s="93" t="str">
        <f t="shared" si="1"/>
        <v/>
      </c>
      <c r="L18" s="93" t="str">
        <f t="shared" si="1"/>
        <v/>
      </c>
      <c r="M18" s="93" t="str">
        <f t="shared" si="1"/>
        <v/>
      </c>
      <c r="N18" s="93" t="str">
        <f t="shared" si="1"/>
        <v/>
      </c>
      <c r="O18" s="93" t="str">
        <f t="shared" si="1"/>
        <v/>
      </c>
      <c r="P18" s="93" t="str">
        <f t="shared" si="1"/>
        <v/>
      </c>
      <c r="Q18" s="93" t="str">
        <f t="shared" si="1"/>
        <v/>
      </c>
      <c r="R18" s="93" t="str">
        <f t="shared" si="1"/>
        <v/>
      </c>
      <c r="S18" s="93" t="str">
        <f t="shared" si="1"/>
        <v/>
      </c>
      <c r="T18" s="93" t="str">
        <f t="shared" si="1"/>
        <v/>
      </c>
      <c r="U18" s="93" t="str">
        <f t="shared" si="1"/>
        <v/>
      </c>
      <c r="V18" s="93" t="str">
        <f t="shared" si="1"/>
        <v/>
      </c>
      <c r="W18" s="93" t="str">
        <f t="shared" si="1"/>
        <v/>
      </c>
      <c r="X18" s="93" t="str">
        <f t="shared" si="1"/>
        <v/>
      </c>
      <c r="Y18" s="93" t="str">
        <f t="shared" si="1"/>
        <v/>
      </c>
      <c r="Z18" s="93" t="str">
        <f t="shared" si="1"/>
        <v/>
      </c>
      <c r="AA18" s="93" t="str">
        <f t="shared" si="1"/>
        <v/>
      </c>
      <c r="AB18" s="93" t="str">
        <f t="shared" si="1"/>
        <v/>
      </c>
      <c r="AC18" s="93" t="str">
        <f t="shared" si="1"/>
        <v/>
      </c>
      <c r="AD18" s="93" t="str">
        <f t="shared" si="1"/>
        <v/>
      </c>
      <c r="AE18" s="93" t="str">
        <f t="shared" si="1"/>
        <v/>
      </c>
      <c r="AF18" s="93" t="str">
        <f t="shared" si="1"/>
        <v/>
      </c>
      <c r="AG18" s="93" t="str">
        <f t="shared" si="1"/>
        <v/>
      </c>
      <c r="AH18" s="93" t="str">
        <f t="shared" si="1"/>
        <v/>
      </c>
      <c r="AI18" s="93" t="str">
        <f t="shared" si="1"/>
        <v/>
      </c>
      <c r="AJ18" s="93" t="str">
        <f t="shared" si="1"/>
        <v/>
      </c>
      <c r="AK18" s="93" t="str">
        <f t="shared" si="1"/>
        <v/>
      </c>
      <c r="AL18" s="93" t="str">
        <f t="shared" si="1"/>
        <v/>
      </c>
      <c r="AM18" s="93" t="str">
        <f t="shared" si="1"/>
        <v/>
      </c>
      <c r="AN18" s="93" t="str">
        <f t="shared" si="1"/>
        <v/>
      </c>
      <c r="AO18" s="93" t="str">
        <f t="shared" si="1"/>
        <v/>
      </c>
      <c r="AP18" s="93" t="str">
        <f t="shared" si="1"/>
        <v/>
      </c>
      <c r="AQ18" s="93" t="str">
        <f t="shared" si="1"/>
        <v/>
      </c>
      <c r="AR18" s="93" t="str">
        <f t="shared" si="1"/>
        <v/>
      </c>
      <c r="AS18" s="93" t="str">
        <f t="shared" si="1"/>
        <v/>
      </c>
      <c r="AT18" s="93" t="str">
        <f t="shared" si="1"/>
        <v/>
      </c>
      <c r="AU18" s="93" t="str">
        <f t="shared" si="1"/>
        <v/>
      </c>
      <c r="AV18" s="93" t="str">
        <f t="shared" si="1"/>
        <v/>
      </c>
      <c r="AW18" s="93" t="str">
        <f t="shared" si="1"/>
        <v/>
      </c>
      <c r="AX18" s="93" t="str">
        <f t="shared" si="1"/>
        <v/>
      </c>
      <c r="AY18" s="93" t="str">
        <f t="shared" si="1"/>
        <v/>
      </c>
      <c r="AZ18" s="93" t="str">
        <f t="shared" si="1"/>
        <v/>
      </c>
      <c r="BA18" s="94" t="str">
        <f t="shared" si="1"/>
        <v/>
      </c>
    </row>
    <row r="19" spans="1:53" ht="24" customHeight="1" x14ac:dyDescent="0.15">
      <c r="A19" s="22" t="s">
        <v>245</v>
      </c>
      <c r="B19" s="79" t="s">
        <v>301</v>
      </c>
      <c r="C19" s="7" t="s">
        <v>6</v>
      </c>
      <c r="D19" s="6" t="s">
        <v>77</v>
      </c>
      <c r="E19" s="6" t="s">
        <v>78</v>
      </c>
      <c r="F19" s="6" t="s">
        <v>79</v>
      </c>
      <c r="G19" s="6" t="s">
        <v>80</v>
      </c>
      <c r="H19" s="6" t="s">
        <v>81</v>
      </c>
      <c r="I19" s="6" t="s">
        <v>82</v>
      </c>
      <c r="J19" s="6" t="s">
        <v>83</v>
      </c>
      <c r="K19" s="6" t="s">
        <v>84</v>
      </c>
      <c r="L19" s="6" t="s">
        <v>85</v>
      </c>
      <c r="M19" s="6" t="s">
        <v>86</v>
      </c>
      <c r="N19" s="6" t="s">
        <v>87</v>
      </c>
      <c r="O19" s="6" t="s">
        <v>88</v>
      </c>
      <c r="P19" s="6" t="s">
        <v>89</v>
      </c>
      <c r="Q19" s="6" t="s">
        <v>90</v>
      </c>
      <c r="R19" s="6" t="s">
        <v>91</v>
      </c>
      <c r="S19" s="6" t="s">
        <v>92</v>
      </c>
      <c r="T19" s="6" t="s">
        <v>93</v>
      </c>
      <c r="U19" s="6" t="s">
        <v>94</v>
      </c>
      <c r="V19" s="6" t="s">
        <v>95</v>
      </c>
      <c r="W19" s="6" t="s">
        <v>96</v>
      </c>
      <c r="X19" s="6" t="s">
        <v>97</v>
      </c>
      <c r="Y19" s="6" t="s">
        <v>98</v>
      </c>
      <c r="Z19" s="6" t="s">
        <v>99</v>
      </c>
      <c r="AA19" s="6" t="s">
        <v>100</v>
      </c>
      <c r="AB19" s="6" t="s">
        <v>101</v>
      </c>
      <c r="AC19" s="6" t="s">
        <v>102</v>
      </c>
      <c r="AD19" s="6" t="s">
        <v>103</v>
      </c>
      <c r="AE19" s="6" t="s">
        <v>104</v>
      </c>
      <c r="AF19" s="6" t="s">
        <v>105</v>
      </c>
      <c r="AG19" s="6" t="s">
        <v>106</v>
      </c>
      <c r="AH19" s="6" t="s">
        <v>107</v>
      </c>
      <c r="AI19" s="6" t="s">
        <v>108</v>
      </c>
      <c r="AJ19" s="6" t="s">
        <v>109</v>
      </c>
      <c r="AK19" s="6" t="s">
        <v>110</v>
      </c>
      <c r="AL19" s="6" t="s">
        <v>111</v>
      </c>
      <c r="AM19" s="6" t="s">
        <v>112</v>
      </c>
      <c r="AN19" s="6" t="s">
        <v>113</v>
      </c>
      <c r="AO19" s="6" t="s">
        <v>114</v>
      </c>
      <c r="AP19" s="6" t="s">
        <v>115</v>
      </c>
      <c r="AQ19" s="6" t="s">
        <v>116</v>
      </c>
      <c r="AR19" s="6" t="s">
        <v>117</v>
      </c>
      <c r="AS19" s="6" t="s">
        <v>118</v>
      </c>
      <c r="AT19" s="6" t="s">
        <v>119</v>
      </c>
      <c r="AU19" s="6" t="s">
        <v>120</v>
      </c>
      <c r="AV19" s="6" t="s">
        <v>121</v>
      </c>
      <c r="AW19" s="6" t="s">
        <v>122</v>
      </c>
      <c r="AX19" s="6" t="s">
        <v>123</v>
      </c>
      <c r="AY19" s="6" t="s">
        <v>124</v>
      </c>
      <c r="AZ19" s="6" t="s">
        <v>125</v>
      </c>
      <c r="BA19" s="6" t="s">
        <v>126</v>
      </c>
    </row>
    <row r="20" spans="1:53" ht="19.5" customHeight="1" x14ac:dyDescent="0.15">
      <c r="A20" s="80">
        <v>1.1000000000000001</v>
      </c>
      <c r="B20" s="46" t="s">
        <v>297</v>
      </c>
      <c r="C20" s="8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</row>
    <row r="21" spans="1:53" ht="19.5" customHeight="1" x14ac:dyDescent="0.15">
      <c r="A21" s="35">
        <v>1.2</v>
      </c>
      <c r="B21" s="87" t="s">
        <v>298</v>
      </c>
      <c r="C21" s="73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</row>
    <row r="22" spans="1:53" ht="19.5" customHeight="1" x14ac:dyDescent="0.15">
      <c r="A22" s="80">
        <v>1.3</v>
      </c>
      <c r="B22" s="46" t="s">
        <v>187</v>
      </c>
      <c r="C22" s="8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</row>
    <row r="23" spans="1:53" ht="19.5" customHeight="1" x14ac:dyDescent="0.15">
      <c r="A23" s="35">
        <v>1.4</v>
      </c>
      <c r="B23" s="87" t="s">
        <v>299</v>
      </c>
      <c r="C23" s="7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</row>
    <row r="24" spans="1:53" ht="19.5" customHeight="1" x14ac:dyDescent="0.15">
      <c r="A24" s="80">
        <v>1.5</v>
      </c>
      <c r="B24" s="46" t="s">
        <v>300</v>
      </c>
      <c r="C24" s="8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</row>
    <row r="25" spans="1:53" ht="30" customHeight="1" x14ac:dyDescent="0.15">
      <c r="A25" s="35">
        <v>1.6</v>
      </c>
      <c r="B25" s="87" t="s">
        <v>188</v>
      </c>
      <c r="C25" s="73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</row>
    <row r="26" spans="1:53" ht="30" customHeight="1" x14ac:dyDescent="0.15">
      <c r="A26" s="80">
        <v>1.7</v>
      </c>
      <c r="B26" s="46" t="s">
        <v>189</v>
      </c>
      <c r="C26" s="8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</row>
    <row r="27" spans="1:53" ht="30" customHeight="1" x14ac:dyDescent="0.15">
      <c r="A27" s="35">
        <v>1.8</v>
      </c>
      <c r="B27" s="87" t="s">
        <v>190</v>
      </c>
      <c r="C27" s="73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</row>
    <row r="28" spans="1:53" ht="19.5" customHeight="1" x14ac:dyDescent="0.15">
      <c r="A28" s="80">
        <v>1.9</v>
      </c>
      <c r="B28" s="46" t="s">
        <v>191</v>
      </c>
      <c r="C28" s="8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</row>
    <row r="29" spans="1:53" ht="30" customHeight="1" x14ac:dyDescent="0.15">
      <c r="A29" s="36">
        <v>1.1000000000000001</v>
      </c>
      <c r="B29" s="87" t="s">
        <v>192</v>
      </c>
      <c r="C29" s="73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</row>
    <row r="30" spans="1:53" ht="19.5" customHeight="1" x14ac:dyDescent="0.15">
      <c r="A30" s="80">
        <v>1.1100000000000001</v>
      </c>
      <c r="B30" s="46" t="s">
        <v>13</v>
      </c>
      <c r="C30" s="8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</row>
    <row r="31" spans="1:53" ht="30" customHeight="1" x14ac:dyDescent="0.15">
      <c r="A31" s="37">
        <v>1.1200000000000001</v>
      </c>
      <c r="B31" s="88" t="s">
        <v>193</v>
      </c>
      <c r="C31" s="7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</row>
    <row r="32" spans="1:53" ht="15" customHeight="1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</sheetData>
  <sheetProtection algorithmName="SHA-512" hashValue="xoDiY09jJVZEXFVLUApV0YbuTjnjnY/ZuFTGwoES+4PlbbvuZp+Q+8F5cTUL13Ha6CTZqouWxvKDVwWE7fqPDg==" saltValue="0eD2kRfyQmvkgrp7z//Qrg==" spinCount="100000" sheet="1" objects="1" scenarios="1" formatCells="0"/>
  <protectedRanges>
    <protectedRange algorithmName="SHA-512" hashValue="BOBc6y1PM9ClINB7gJn6T17Q02WhZBFH6thiwgaFdMadRrU6+7wbQu0EKXdgizxbfVdLNTYzpgoJiz2onJnk7A==" saltValue="7c3Fqm946phShmpnIQTKOg==" spinCount="100000" sqref="A4:B4" name="Range1_1"/>
    <protectedRange algorithmName="SHA-512" hashValue="BOBc6y1PM9ClINB7gJn6T17Q02WhZBFH6thiwgaFdMadRrU6+7wbQu0EKXdgizxbfVdLNTYzpgoJiz2onJnk7A==" saltValue="7c3Fqm946phShmpnIQTKOg==" spinCount="100000" sqref="A19:B19" name="Range1_2"/>
  </protectedRanges>
  <mergeCells count="1">
    <mergeCell ref="B18:C18"/>
  </mergeCells>
  <conditionalFormatting sqref="D5:BA16 D20:BA31">
    <cfRule type="cellIs" dxfId="53" priority="1" operator="equal">
      <formula>"n"</formula>
    </cfRule>
    <cfRule type="cellIs" dxfId="52" priority="4" operator="notBetween">
      <formula>0</formula>
      <formula>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9F0E-59C0-4C64-8A08-8877EEF5DC61}">
  <dimension ref="A1:AZ2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8.7109375" defaultRowHeight="15" customHeight="1" x14ac:dyDescent="0.15"/>
  <cols>
    <col min="1" max="1" width="7.7109375" style="1" customWidth="1"/>
    <col min="2" max="2" width="99.7109375" style="1" customWidth="1"/>
    <col min="3" max="52" width="8.7109375" style="1" customWidth="1"/>
    <col min="53" max="16384" width="18.7109375" style="1"/>
  </cols>
  <sheetData>
    <row r="1" spans="1:52" ht="24" customHeight="1" x14ac:dyDescent="0.15">
      <c r="A1" s="18"/>
      <c r="B1" s="75" t="s">
        <v>352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2" spans="1:52" ht="36" customHeight="1" x14ac:dyDescent="0.15">
      <c r="A2" s="96"/>
      <c r="B2" s="41" t="s">
        <v>349</v>
      </c>
      <c r="C2" s="89" t="s">
        <v>353</v>
      </c>
      <c r="D2" s="89" t="s">
        <v>354</v>
      </c>
      <c r="E2" s="89" t="s">
        <v>355</v>
      </c>
      <c r="F2" s="89" t="s">
        <v>356</v>
      </c>
      <c r="G2" s="89" t="s">
        <v>357</v>
      </c>
      <c r="H2" s="89" t="s">
        <v>358</v>
      </c>
      <c r="I2" s="89" t="s">
        <v>359</v>
      </c>
      <c r="J2" s="89" t="s">
        <v>360</v>
      </c>
      <c r="K2" s="89" t="s">
        <v>361</v>
      </c>
      <c r="L2" s="89" t="s">
        <v>362</v>
      </c>
      <c r="M2" s="89" t="s">
        <v>363</v>
      </c>
      <c r="N2" s="89" t="s">
        <v>364</v>
      </c>
      <c r="O2" s="89" t="s">
        <v>365</v>
      </c>
      <c r="P2" s="89" t="s">
        <v>366</v>
      </c>
      <c r="Q2" s="89" t="s">
        <v>367</v>
      </c>
      <c r="R2" s="89" t="s">
        <v>368</v>
      </c>
      <c r="S2" s="89" t="s">
        <v>369</v>
      </c>
      <c r="T2" s="89" t="s">
        <v>370</v>
      </c>
      <c r="U2" s="89" t="s">
        <v>371</v>
      </c>
      <c r="V2" s="89" t="s">
        <v>372</v>
      </c>
      <c r="W2" s="89" t="s">
        <v>373</v>
      </c>
      <c r="X2" s="89" t="s">
        <v>374</v>
      </c>
      <c r="Y2" s="89" t="s">
        <v>375</v>
      </c>
      <c r="Z2" s="89" t="s">
        <v>376</v>
      </c>
      <c r="AA2" s="89" t="s">
        <v>377</v>
      </c>
      <c r="AB2" s="89" t="s">
        <v>378</v>
      </c>
      <c r="AC2" s="89" t="s">
        <v>379</v>
      </c>
      <c r="AD2" s="89" t="s">
        <v>380</v>
      </c>
      <c r="AE2" s="89" t="s">
        <v>381</v>
      </c>
      <c r="AF2" s="89" t="s">
        <v>382</v>
      </c>
      <c r="AG2" s="89" t="s">
        <v>383</v>
      </c>
      <c r="AH2" s="89" t="s">
        <v>384</v>
      </c>
      <c r="AI2" s="89" t="s">
        <v>385</v>
      </c>
      <c r="AJ2" s="89" t="s">
        <v>386</v>
      </c>
      <c r="AK2" s="89" t="s">
        <v>387</v>
      </c>
      <c r="AL2" s="89" t="s">
        <v>388</v>
      </c>
      <c r="AM2" s="89" t="s">
        <v>389</v>
      </c>
      <c r="AN2" s="89" t="s">
        <v>390</v>
      </c>
      <c r="AO2" s="89" t="s">
        <v>391</v>
      </c>
      <c r="AP2" s="89" t="s">
        <v>392</v>
      </c>
      <c r="AQ2" s="89" t="s">
        <v>393</v>
      </c>
      <c r="AR2" s="89" t="s">
        <v>394</v>
      </c>
      <c r="AS2" s="89" t="s">
        <v>395</v>
      </c>
      <c r="AT2" s="89" t="s">
        <v>396</v>
      </c>
      <c r="AU2" s="89" t="s">
        <v>397</v>
      </c>
      <c r="AV2" s="89" t="s">
        <v>398</v>
      </c>
      <c r="AW2" s="89" t="s">
        <v>399</v>
      </c>
      <c r="AX2" s="89" t="s">
        <v>400</v>
      </c>
      <c r="AY2" s="89" t="s">
        <v>401</v>
      </c>
      <c r="AZ2" s="89" t="s">
        <v>402</v>
      </c>
    </row>
    <row r="3" spans="1:52" ht="19.5" customHeight="1" x14ac:dyDescent="0.15">
      <c r="A3" s="97"/>
      <c r="B3" s="78" t="s">
        <v>412</v>
      </c>
      <c r="C3" s="101" t="str">
        <f>IF(COUNTIFS(C5:C11,"&lt;&gt;n",C5:C11,"&lt;&gt;",C5:C11,"&lt;&gt;1",C5:C11,"&lt;&gt;2",C5:C11,"&lt;&gt;3",C5:C11,"&lt;&gt;4",C5:C11,"&lt;&gt;5")&gt;0,"ERROR","")</f>
        <v/>
      </c>
      <c r="D3" s="102" t="str">
        <f>IF(COUNTIFS(D5:D11,"&lt;&gt;n",D5:D11,"&lt;&gt;",D5:D11,"&lt;&gt;1",D5:D11,"&lt;&gt;2",D5:D11,"&lt;&gt;3",D5:D11,"&lt;&gt;4",D5:D11,"&lt;&gt;5")&gt;0,"ERROR","")</f>
        <v/>
      </c>
      <c r="E3" s="102" t="str">
        <f t="shared" ref="E3:AZ3" si="0">IF(COUNTIFS(E5:E11,"&lt;&gt;n",E5:E11,"&lt;&gt;",E5:E11,"&lt;&gt;1",E5:E11,"&lt;&gt;2",E5:E11,"&lt;&gt;3",E5:E11,"&lt;&gt;4",E5:E11,"&lt;&gt;5")&gt;0,"ERROR","")</f>
        <v/>
      </c>
      <c r="F3" s="102" t="str">
        <f t="shared" si="0"/>
        <v/>
      </c>
      <c r="G3" s="102" t="str">
        <f t="shared" si="0"/>
        <v/>
      </c>
      <c r="H3" s="102" t="str">
        <f t="shared" si="0"/>
        <v/>
      </c>
      <c r="I3" s="102" t="str">
        <f t="shared" si="0"/>
        <v/>
      </c>
      <c r="J3" s="102" t="str">
        <f t="shared" si="0"/>
        <v/>
      </c>
      <c r="K3" s="102" t="str">
        <f t="shared" si="0"/>
        <v/>
      </c>
      <c r="L3" s="102" t="str">
        <f t="shared" si="0"/>
        <v/>
      </c>
      <c r="M3" s="102" t="str">
        <f t="shared" si="0"/>
        <v/>
      </c>
      <c r="N3" s="102" t="str">
        <f t="shared" si="0"/>
        <v/>
      </c>
      <c r="O3" s="102" t="str">
        <f t="shared" si="0"/>
        <v/>
      </c>
      <c r="P3" s="102" t="str">
        <f t="shared" si="0"/>
        <v/>
      </c>
      <c r="Q3" s="102" t="str">
        <f t="shared" si="0"/>
        <v/>
      </c>
      <c r="R3" s="102" t="str">
        <f t="shared" si="0"/>
        <v/>
      </c>
      <c r="S3" s="102" t="str">
        <f t="shared" si="0"/>
        <v/>
      </c>
      <c r="T3" s="102" t="str">
        <f t="shared" si="0"/>
        <v/>
      </c>
      <c r="U3" s="102" t="str">
        <f t="shared" si="0"/>
        <v/>
      </c>
      <c r="V3" s="102" t="str">
        <f t="shared" si="0"/>
        <v/>
      </c>
      <c r="W3" s="102" t="str">
        <f t="shared" si="0"/>
        <v/>
      </c>
      <c r="X3" s="102" t="str">
        <f t="shared" si="0"/>
        <v/>
      </c>
      <c r="Y3" s="102" t="str">
        <f t="shared" si="0"/>
        <v/>
      </c>
      <c r="Z3" s="102" t="str">
        <f t="shared" si="0"/>
        <v/>
      </c>
      <c r="AA3" s="102" t="str">
        <f t="shared" si="0"/>
        <v/>
      </c>
      <c r="AB3" s="102" t="str">
        <f t="shared" si="0"/>
        <v/>
      </c>
      <c r="AC3" s="102" t="str">
        <f t="shared" si="0"/>
        <v/>
      </c>
      <c r="AD3" s="102" t="str">
        <f t="shared" si="0"/>
        <v/>
      </c>
      <c r="AE3" s="102" t="str">
        <f t="shared" si="0"/>
        <v/>
      </c>
      <c r="AF3" s="102" t="str">
        <f t="shared" si="0"/>
        <v/>
      </c>
      <c r="AG3" s="102" t="str">
        <f t="shared" si="0"/>
        <v/>
      </c>
      <c r="AH3" s="102" t="str">
        <f t="shared" si="0"/>
        <v/>
      </c>
      <c r="AI3" s="102" t="str">
        <f t="shared" si="0"/>
        <v/>
      </c>
      <c r="AJ3" s="102" t="str">
        <f t="shared" si="0"/>
        <v/>
      </c>
      <c r="AK3" s="102" t="str">
        <f t="shared" si="0"/>
        <v/>
      </c>
      <c r="AL3" s="102" t="str">
        <f t="shared" si="0"/>
        <v/>
      </c>
      <c r="AM3" s="102" t="str">
        <f t="shared" si="0"/>
        <v/>
      </c>
      <c r="AN3" s="102" t="str">
        <f t="shared" si="0"/>
        <v/>
      </c>
      <c r="AO3" s="102" t="str">
        <f t="shared" si="0"/>
        <v/>
      </c>
      <c r="AP3" s="102" t="str">
        <f t="shared" si="0"/>
        <v/>
      </c>
      <c r="AQ3" s="102" t="str">
        <f t="shared" si="0"/>
        <v/>
      </c>
      <c r="AR3" s="102" t="str">
        <f t="shared" si="0"/>
        <v/>
      </c>
      <c r="AS3" s="102" t="str">
        <f t="shared" si="0"/>
        <v/>
      </c>
      <c r="AT3" s="102" t="str">
        <f t="shared" si="0"/>
        <v/>
      </c>
      <c r="AU3" s="102" t="str">
        <f t="shared" si="0"/>
        <v/>
      </c>
      <c r="AV3" s="102" t="str">
        <f t="shared" si="0"/>
        <v/>
      </c>
      <c r="AW3" s="102" t="str">
        <f t="shared" si="0"/>
        <v/>
      </c>
      <c r="AX3" s="102" t="str">
        <f t="shared" si="0"/>
        <v/>
      </c>
      <c r="AY3" s="102" t="str">
        <f t="shared" si="0"/>
        <v/>
      </c>
      <c r="AZ3" s="102" t="str">
        <f t="shared" si="0"/>
        <v/>
      </c>
    </row>
    <row r="4" spans="1:52" ht="24" customHeight="1" x14ac:dyDescent="0.15">
      <c r="A4" s="22" t="s">
        <v>245</v>
      </c>
      <c r="B4" s="79" t="s">
        <v>302</v>
      </c>
      <c r="C4" s="6" t="s">
        <v>27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6" t="s">
        <v>45</v>
      </c>
      <c r="V4" s="6" t="s">
        <v>46</v>
      </c>
      <c r="W4" s="6" t="s">
        <v>47</v>
      </c>
      <c r="X4" s="6" t="s">
        <v>48</v>
      </c>
      <c r="Y4" s="6" t="s">
        <v>49</v>
      </c>
      <c r="Z4" s="6" t="s">
        <v>50</v>
      </c>
      <c r="AA4" s="6" t="s">
        <v>51</v>
      </c>
      <c r="AB4" s="6" t="s">
        <v>52</v>
      </c>
      <c r="AC4" s="6" t="s">
        <v>53</v>
      </c>
      <c r="AD4" s="6" t="s">
        <v>54</v>
      </c>
      <c r="AE4" s="6" t="s">
        <v>55</v>
      </c>
      <c r="AF4" s="6" t="s">
        <v>56</v>
      </c>
      <c r="AG4" s="6" t="s">
        <v>57</v>
      </c>
      <c r="AH4" s="6" t="s">
        <v>58</v>
      </c>
      <c r="AI4" s="6" t="s">
        <v>59</v>
      </c>
      <c r="AJ4" s="6" t="s">
        <v>60</v>
      </c>
      <c r="AK4" s="6" t="s">
        <v>61</v>
      </c>
      <c r="AL4" s="6" t="s">
        <v>62</v>
      </c>
      <c r="AM4" s="6" t="s">
        <v>63</v>
      </c>
      <c r="AN4" s="6" t="s">
        <v>64</v>
      </c>
      <c r="AO4" s="6" t="s">
        <v>65</v>
      </c>
      <c r="AP4" s="6" t="s">
        <v>66</v>
      </c>
      <c r="AQ4" s="6" t="s">
        <v>67</v>
      </c>
      <c r="AR4" s="6" t="s">
        <v>68</v>
      </c>
      <c r="AS4" s="6" t="s">
        <v>69</v>
      </c>
      <c r="AT4" s="6" t="s">
        <v>70</v>
      </c>
      <c r="AU4" s="6" t="s">
        <v>71</v>
      </c>
      <c r="AV4" s="6" t="s">
        <v>72</v>
      </c>
      <c r="AW4" s="6" t="s">
        <v>73</v>
      </c>
      <c r="AX4" s="6" t="s">
        <v>74</v>
      </c>
      <c r="AY4" s="6" t="s">
        <v>75</v>
      </c>
      <c r="AZ4" s="6" t="s">
        <v>76</v>
      </c>
    </row>
    <row r="5" spans="1:52" ht="19.5" customHeight="1" x14ac:dyDescent="0.15">
      <c r="A5" s="80">
        <v>2.1</v>
      </c>
      <c r="B5" s="80" t="s">
        <v>194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</row>
    <row r="6" spans="1:52" ht="19.5" customHeight="1" x14ac:dyDescent="0.15">
      <c r="A6" s="49">
        <v>2.2000000000000002</v>
      </c>
      <c r="B6" s="49" t="s">
        <v>195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</row>
    <row r="7" spans="1:52" ht="19.5" customHeight="1" x14ac:dyDescent="0.15">
      <c r="A7" s="80">
        <v>2.2999999999999998</v>
      </c>
      <c r="B7" s="80" t="s">
        <v>196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</row>
    <row r="8" spans="1:52" ht="19.5" customHeight="1" x14ac:dyDescent="0.15">
      <c r="A8" s="49">
        <v>2.4</v>
      </c>
      <c r="B8" s="49" t="s">
        <v>197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</row>
    <row r="9" spans="1:52" ht="19.5" customHeight="1" x14ac:dyDescent="0.15">
      <c r="A9" s="80">
        <v>2.5</v>
      </c>
      <c r="B9" s="80" t="s">
        <v>198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</row>
    <row r="10" spans="1:52" ht="19.5" customHeight="1" x14ac:dyDescent="0.15">
      <c r="A10" s="49">
        <v>2.6</v>
      </c>
      <c r="B10" s="49" t="s">
        <v>199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</row>
    <row r="11" spans="1:52" ht="19.5" customHeight="1" x14ac:dyDescent="0.15">
      <c r="A11" s="80">
        <v>2.7</v>
      </c>
      <c r="B11" s="80" t="s">
        <v>200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</row>
    <row r="12" spans="1:52" ht="19.5" customHeight="1" x14ac:dyDescent="0.15">
      <c r="A12" s="33"/>
      <c r="B12" s="48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</row>
    <row r="13" spans="1:52" ht="19.5" customHeight="1" x14ac:dyDescent="0.15">
      <c r="A13" s="98"/>
      <c r="B13" s="99" t="s">
        <v>413</v>
      </c>
      <c r="C13" s="93" t="str">
        <f>IF(COUNTIFS(C15:C21,"&lt;&gt;n",C15:C21,"&lt;&gt;",C15:C21,"&lt;&gt;1",C15:C21,"&lt;&gt;2",C15:C21,"&lt;&gt;3",C15:C21,"&lt;&gt;4",C15:C21,"&lt;&gt;5")&gt;0,"ERROR","")</f>
        <v/>
      </c>
      <c r="D13" s="93" t="str">
        <f>IF(COUNTIFS(D15:D21,"&lt;&gt;n",D15:D21,"&lt;&gt;",D15:D21,"&lt;&gt;1",D15:D21,"&lt;&gt;2",D15:D21,"&lt;&gt;3",D15:D21,"&lt;&gt;4",D15:D21,"&lt;&gt;5")&gt;0,"ERROR","")</f>
        <v/>
      </c>
      <c r="E13" s="93" t="str">
        <f t="shared" ref="E13:AZ13" si="1">IF(COUNTIFS(E15:E21,"&lt;&gt;n",E15:E21,"&lt;&gt;",E15:E21,"&lt;&gt;1",E15:E21,"&lt;&gt;2",E15:E21,"&lt;&gt;3",E15:E21,"&lt;&gt;4",E15:E21,"&lt;&gt;5")&gt;0,"ERROR","")</f>
        <v/>
      </c>
      <c r="F13" s="93" t="str">
        <f t="shared" si="1"/>
        <v/>
      </c>
      <c r="G13" s="93" t="str">
        <f t="shared" si="1"/>
        <v/>
      </c>
      <c r="H13" s="93" t="str">
        <f t="shared" si="1"/>
        <v/>
      </c>
      <c r="I13" s="93" t="str">
        <f t="shared" si="1"/>
        <v/>
      </c>
      <c r="J13" s="93" t="str">
        <f t="shared" si="1"/>
        <v/>
      </c>
      <c r="K13" s="93" t="str">
        <f t="shared" si="1"/>
        <v/>
      </c>
      <c r="L13" s="93" t="str">
        <f t="shared" si="1"/>
        <v/>
      </c>
      <c r="M13" s="93" t="str">
        <f t="shared" si="1"/>
        <v/>
      </c>
      <c r="N13" s="93" t="str">
        <f t="shared" si="1"/>
        <v/>
      </c>
      <c r="O13" s="93" t="str">
        <f t="shared" si="1"/>
        <v/>
      </c>
      <c r="P13" s="93" t="str">
        <f t="shared" si="1"/>
        <v/>
      </c>
      <c r="Q13" s="93" t="str">
        <f t="shared" si="1"/>
        <v/>
      </c>
      <c r="R13" s="93" t="str">
        <f t="shared" si="1"/>
        <v/>
      </c>
      <c r="S13" s="93" t="str">
        <f t="shared" si="1"/>
        <v/>
      </c>
      <c r="T13" s="93" t="str">
        <f t="shared" si="1"/>
        <v/>
      </c>
      <c r="U13" s="93" t="str">
        <f t="shared" si="1"/>
        <v/>
      </c>
      <c r="V13" s="93" t="str">
        <f t="shared" si="1"/>
        <v/>
      </c>
      <c r="W13" s="93" t="str">
        <f t="shared" si="1"/>
        <v/>
      </c>
      <c r="X13" s="93" t="str">
        <f t="shared" si="1"/>
        <v/>
      </c>
      <c r="Y13" s="93" t="str">
        <f t="shared" si="1"/>
        <v/>
      </c>
      <c r="Z13" s="93" t="str">
        <f t="shared" si="1"/>
        <v/>
      </c>
      <c r="AA13" s="93" t="str">
        <f t="shared" si="1"/>
        <v/>
      </c>
      <c r="AB13" s="93" t="str">
        <f t="shared" si="1"/>
        <v/>
      </c>
      <c r="AC13" s="93" t="str">
        <f t="shared" si="1"/>
        <v/>
      </c>
      <c r="AD13" s="93" t="str">
        <f t="shared" si="1"/>
        <v/>
      </c>
      <c r="AE13" s="93" t="str">
        <f t="shared" si="1"/>
        <v/>
      </c>
      <c r="AF13" s="93" t="str">
        <f t="shared" si="1"/>
        <v/>
      </c>
      <c r="AG13" s="93" t="str">
        <f t="shared" si="1"/>
        <v/>
      </c>
      <c r="AH13" s="93" t="str">
        <f t="shared" si="1"/>
        <v/>
      </c>
      <c r="AI13" s="93" t="str">
        <f t="shared" si="1"/>
        <v/>
      </c>
      <c r="AJ13" s="93" t="str">
        <f t="shared" si="1"/>
        <v/>
      </c>
      <c r="AK13" s="93" t="str">
        <f t="shared" si="1"/>
        <v/>
      </c>
      <c r="AL13" s="93" t="str">
        <f t="shared" si="1"/>
        <v/>
      </c>
      <c r="AM13" s="93" t="str">
        <f t="shared" si="1"/>
        <v/>
      </c>
      <c r="AN13" s="93" t="str">
        <f t="shared" si="1"/>
        <v/>
      </c>
      <c r="AO13" s="93" t="str">
        <f t="shared" si="1"/>
        <v/>
      </c>
      <c r="AP13" s="93" t="str">
        <f t="shared" si="1"/>
        <v/>
      </c>
      <c r="AQ13" s="93" t="str">
        <f t="shared" si="1"/>
        <v/>
      </c>
      <c r="AR13" s="93" t="str">
        <f t="shared" si="1"/>
        <v/>
      </c>
      <c r="AS13" s="93" t="str">
        <f t="shared" si="1"/>
        <v/>
      </c>
      <c r="AT13" s="93" t="str">
        <f t="shared" si="1"/>
        <v/>
      </c>
      <c r="AU13" s="93" t="str">
        <f t="shared" si="1"/>
        <v/>
      </c>
      <c r="AV13" s="93" t="str">
        <f t="shared" si="1"/>
        <v/>
      </c>
      <c r="AW13" s="93" t="str">
        <f t="shared" si="1"/>
        <v/>
      </c>
      <c r="AX13" s="93" t="str">
        <f t="shared" si="1"/>
        <v/>
      </c>
      <c r="AY13" s="93" t="str">
        <f t="shared" si="1"/>
        <v/>
      </c>
      <c r="AZ13" s="93" t="str">
        <f t="shared" si="1"/>
        <v/>
      </c>
    </row>
    <row r="14" spans="1:52" ht="24" customHeight="1" x14ac:dyDescent="0.15">
      <c r="A14" s="22" t="s">
        <v>245</v>
      </c>
      <c r="B14" s="79" t="s">
        <v>301</v>
      </c>
      <c r="C14" s="6" t="s">
        <v>77</v>
      </c>
      <c r="D14" s="6" t="s">
        <v>78</v>
      </c>
      <c r="E14" s="6" t="s">
        <v>79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  <c r="K14" s="6" t="s">
        <v>85</v>
      </c>
      <c r="L14" s="6" t="s">
        <v>86</v>
      </c>
      <c r="M14" s="6" t="s">
        <v>87</v>
      </c>
      <c r="N14" s="6" t="s">
        <v>88</v>
      </c>
      <c r="O14" s="6" t="s">
        <v>89</v>
      </c>
      <c r="P14" s="6" t="s">
        <v>90</v>
      </c>
      <c r="Q14" s="6" t="s">
        <v>91</v>
      </c>
      <c r="R14" s="6" t="s">
        <v>92</v>
      </c>
      <c r="S14" s="6" t="s">
        <v>93</v>
      </c>
      <c r="T14" s="6" t="s">
        <v>94</v>
      </c>
      <c r="U14" s="6" t="s">
        <v>95</v>
      </c>
      <c r="V14" s="6" t="s">
        <v>96</v>
      </c>
      <c r="W14" s="6" t="s">
        <v>97</v>
      </c>
      <c r="X14" s="6" t="s">
        <v>98</v>
      </c>
      <c r="Y14" s="6" t="s">
        <v>99</v>
      </c>
      <c r="Z14" s="6" t="s">
        <v>100</v>
      </c>
      <c r="AA14" s="6" t="s">
        <v>101</v>
      </c>
      <c r="AB14" s="6" t="s">
        <v>102</v>
      </c>
      <c r="AC14" s="6" t="s">
        <v>103</v>
      </c>
      <c r="AD14" s="6" t="s">
        <v>104</v>
      </c>
      <c r="AE14" s="6" t="s">
        <v>105</v>
      </c>
      <c r="AF14" s="6" t="s">
        <v>106</v>
      </c>
      <c r="AG14" s="6" t="s">
        <v>107</v>
      </c>
      <c r="AH14" s="6" t="s">
        <v>108</v>
      </c>
      <c r="AI14" s="6" t="s">
        <v>109</v>
      </c>
      <c r="AJ14" s="6" t="s">
        <v>110</v>
      </c>
      <c r="AK14" s="6"/>
      <c r="AL14" s="6" t="s">
        <v>112</v>
      </c>
      <c r="AM14" s="6" t="s">
        <v>113</v>
      </c>
      <c r="AN14" s="6" t="s">
        <v>114</v>
      </c>
      <c r="AO14" s="6" t="s">
        <v>115</v>
      </c>
      <c r="AP14" s="6" t="s">
        <v>116</v>
      </c>
      <c r="AQ14" s="6" t="s">
        <v>117</v>
      </c>
      <c r="AR14" s="6" t="s">
        <v>118</v>
      </c>
      <c r="AS14" s="6" t="s">
        <v>119</v>
      </c>
      <c r="AT14" s="6" t="s">
        <v>120</v>
      </c>
      <c r="AU14" s="6" t="s">
        <v>121</v>
      </c>
      <c r="AV14" s="6" t="s">
        <v>122</v>
      </c>
      <c r="AW14" s="6" t="s">
        <v>123</v>
      </c>
      <c r="AX14" s="6" t="s">
        <v>124</v>
      </c>
      <c r="AY14" s="6" t="s">
        <v>125</v>
      </c>
      <c r="AZ14" s="6" t="s">
        <v>126</v>
      </c>
    </row>
    <row r="15" spans="1:52" ht="19.5" customHeight="1" x14ac:dyDescent="0.15">
      <c r="A15" s="80">
        <v>2.1</v>
      </c>
      <c r="B15" s="5" t="s">
        <v>201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</row>
    <row r="16" spans="1:52" ht="30" customHeight="1" x14ac:dyDescent="0.15">
      <c r="A16" s="35">
        <v>2.2000000000000002</v>
      </c>
      <c r="B16" s="100" t="s">
        <v>202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</row>
    <row r="17" spans="1:52" ht="19.5" customHeight="1" x14ac:dyDescent="0.15">
      <c r="A17" s="80">
        <v>2.2999999999999998</v>
      </c>
      <c r="B17" s="5" t="s">
        <v>17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</row>
    <row r="18" spans="1:52" ht="19.5" customHeight="1" x14ac:dyDescent="0.15">
      <c r="A18" s="35">
        <v>2.4</v>
      </c>
      <c r="B18" s="100" t="s">
        <v>203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1:52" ht="30" customHeight="1" x14ac:dyDescent="0.15">
      <c r="A19" s="80">
        <v>2.5</v>
      </c>
      <c r="B19" s="5" t="s">
        <v>204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</row>
    <row r="20" spans="1:52" ht="19.5" customHeight="1" x14ac:dyDescent="0.15">
      <c r="A20" s="35">
        <v>2.6</v>
      </c>
      <c r="B20" s="100" t="s">
        <v>20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</row>
    <row r="21" spans="1:52" ht="30" customHeight="1" x14ac:dyDescent="0.15">
      <c r="A21" s="80">
        <v>2.7</v>
      </c>
      <c r="B21" s="5" t="s">
        <v>205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</row>
    <row r="22" spans="1:52" ht="18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</sheetData>
  <sheetProtection algorithmName="SHA-512" hashValue="M9gb3ZKA9YXGYF1ORQmwIkyXh1hN3iZfQH13OYXeAQE4kRCzslPUkrH7mFHNf73/ngtc6ARiddzlq1jtgP14iA==" saltValue="5p5fMDDG+GfY+GiuU6i4+A==" spinCount="100000" sheet="1" objects="1" scenarios="1"/>
  <protectedRanges>
    <protectedRange algorithmName="SHA-512" hashValue="BOBc6y1PM9ClINB7gJn6T17Q02WhZBFH6thiwgaFdMadRrU6+7wbQu0EKXdgizxbfVdLNTYzpgoJiz2onJnk7A==" saltValue="7c3Fqm946phShmpnIQTKOg==" spinCount="100000" sqref="B4" name="Range1_1"/>
    <protectedRange algorithmName="SHA-512" hashValue="BOBc6y1PM9ClINB7gJn6T17Q02WhZBFH6thiwgaFdMadRrU6+7wbQu0EKXdgizxbfVdLNTYzpgoJiz2onJnk7A==" saltValue="7c3Fqm946phShmpnIQTKOg==" spinCount="100000" sqref="A14:B14" name="Range1_2"/>
  </protectedRanges>
  <conditionalFormatting sqref="C5:AZ11 C15:AZ21">
    <cfRule type="cellIs" dxfId="51" priority="1" operator="equal">
      <formula>"n"</formula>
    </cfRule>
    <cfRule type="cellIs" dxfId="50" priority="3" operator="notBetween">
      <formula>0</formula>
      <formula>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001D-2DA6-4921-A426-0BB4C64DA14A}">
  <dimension ref="A1:BA7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18.7109375" defaultRowHeight="15" customHeight="1" x14ac:dyDescent="0.15"/>
  <cols>
    <col min="1" max="1" width="7.7109375" style="1" customWidth="1"/>
    <col min="2" max="2" width="95.7109375" style="1" customWidth="1"/>
    <col min="3" max="3" width="5.7109375" style="1" customWidth="1"/>
    <col min="4" max="53" width="8.7109375" style="1" customWidth="1"/>
    <col min="54" max="16384" width="18.7109375" style="1"/>
  </cols>
  <sheetData>
    <row r="1" spans="1:53" ht="24" customHeight="1" x14ac:dyDescent="0.15">
      <c r="A1" s="18"/>
      <c r="B1" s="75" t="s">
        <v>352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spans="1:53" ht="36" customHeight="1" x14ac:dyDescent="0.15">
      <c r="A2" s="18"/>
      <c r="B2" s="53" t="s">
        <v>350</v>
      </c>
      <c r="C2" s="18"/>
      <c r="D2" s="89" t="s">
        <v>353</v>
      </c>
      <c r="E2" s="89" t="s">
        <v>354</v>
      </c>
      <c r="F2" s="89" t="s">
        <v>355</v>
      </c>
      <c r="G2" s="89" t="s">
        <v>356</v>
      </c>
      <c r="H2" s="89" t="s">
        <v>357</v>
      </c>
      <c r="I2" s="89" t="s">
        <v>358</v>
      </c>
      <c r="J2" s="89" t="s">
        <v>359</v>
      </c>
      <c r="K2" s="89" t="s">
        <v>360</v>
      </c>
      <c r="L2" s="89" t="s">
        <v>361</v>
      </c>
      <c r="M2" s="89" t="s">
        <v>362</v>
      </c>
      <c r="N2" s="89" t="s">
        <v>363</v>
      </c>
      <c r="O2" s="89" t="s">
        <v>364</v>
      </c>
      <c r="P2" s="89" t="s">
        <v>365</v>
      </c>
      <c r="Q2" s="89" t="s">
        <v>366</v>
      </c>
      <c r="R2" s="89" t="s">
        <v>367</v>
      </c>
      <c r="S2" s="89" t="s">
        <v>368</v>
      </c>
      <c r="T2" s="89" t="s">
        <v>369</v>
      </c>
      <c r="U2" s="89" t="s">
        <v>370</v>
      </c>
      <c r="V2" s="89" t="s">
        <v>371</v>
      </c>
      <c r="W2" s="89" t="s">
        <v>372</v>
      </c>
      <c r="X2" s="89" t="s">
        <v>373</v>
      </c>
      <c r="Y2" s="89" t="s">
        <v>374</v>
      </c>
      <c r="Z2" s="89" t="s">
        <v>375</v>
      </c>
      <c r="AA2" s="89" t="s">
        <v>376</v>
      </c>
      <c r="AB2" s="89" t="s">
        <v>377</v>
      </c>
      <c r="AC2" s="89" t="s">
        <v>378</v>
      </c>
      <c r="AD2" s="89" t="s">
        <v>379</v>
      </c>
      <c r="AE2" s="89" t="s">
        <v>380</v>
      </c>
      <c r="AF2" s="89" t="s">
        <v>381</v>
      </c>
      <c r="AG2" s="89" t="s">
        <v>382</v>
      </c>
      <c r="AH2" s="89" t="s">
        <v>383</v>
      </c>
      <c r="AI2" s="89" t="s">
        <v>384</v>
      </c>
      <c r="AJ2" s="89" t="s">
        <v>385</v>
      </c>
      <c r="AK2" s="89" t="s">
        <v>386</v>
      </c>
      <c r="AL2" s="89" t="s">
        <v>387</v>
      </c>
      <c r="AM2" s="89" t="s">
        <v>388</v>
      </c>
      <c r="AN2" s="89" t="s">
        <v>389</v>
      </c>
      <c r="AO2" s="89" t="s">
        <v>390</v>
      </c>
      <c r="AP2" s="89" t="s">
        <v>391</v>
      </c>
      <c r="AQ2" s="89" t="s">
        <v>392</v>
      </c>
      <c r="AR2" s="89" t="s">
        <v>393</v>
      </c>
      <c r="AS2" s="89" t="s">
        <v>394</v>
      </c>
      <c r="AT2" s="89" t="s">
        <v>395</v>
      </c>
      <c r="AU2" s="89" t="s">
        <v>396</v>
      </c>
      <c r="AV2" s="89" t="s">
        <v>397</v>
      </c>
      <c r="AW2" s="89" t="s">
        <v>398</v>
      </c>
      <c r="AX2" s="89" t="s">
        <v>399</v>
      </c>
      <c r="AY2" s="89" t="s">
        <v>400</v>
      </c>
      <c r="AZ2" s="89" t="s">
        <v>401</v>
      </c>
      <c r="BA2" s="89" t="s">
        <v>402</v>
      </c>
    </row>
    <row r="3" spans="1:53" ht="19.5" customHeight="1" x14ac:dyDescent="0.15">
      <c r="A3" s="97"/>
      <c r="B3" s="78" t="s">
        <v>412</v>
      </c>
      <c r="C3" s="19"/>
      <c r="D3" s="101" t="str">
        <f>IF(COUNTIFS(D5:D34,"&lt;&gt;n",D5:D34,"&lt;&gt;",D5:D34,"&lt;&gt;1",D5:D34,"&lt;&gt;2",D5:D34,"&lt;&gt;3",D5:D34,"&lt;&gt;4",D5:D34,"&lt;&gt;5")&gt;0,"ERROR","")</f>
        <v/>
      </c>
      <c r="E3" s="102" t="str">
        <f t="shared" ref="E3:BA3" si="0">IF(COUNTIFS(E5:E34,"&lt;&gt;n",E5:E34,"&lt;&gt;",E5:E34,"&lt;&gt;1",E5:E34,"&lt;&gt;2",E5:E34,"&lt;&gt;3",E5:E34,"&lt;&gt;4",E5:E34,"&lt;&gt;5")&gt;0,"ERROR","")</f>
        <v/>
      </c>
      <c r="F3" s="102" t="str">
        <f t="shared" si="0"/>
        <v/>
      </c>
      <c r="G3" s="102" t="str">
        <f t="shared" si="0"/>
        <v/>
      </c>
      <c r="H3" s="102" t="str">
        <f t="shared" si="0"/>
        <v/>
      </c>
      <c r="I3" s="102" t="str">
        <f t="shared" si="0"/>
        <v/>
      </c>
      <c r="J3" s="102" t="str">
        <f t="shared" si="0"/>
        <v/>
      </c>
      <c r="K3" s="102" t="str">
        <f t="shared" si="0"/>
        <v/>
      </c>
      <c r="L3" s="102" t="str">
        <f t="shared" si="0"/>
        <v/>
      </c>
      <c r="M3" s="102" t="str">
        <f t="shared" si="0"/>
        <v/>
      </c>
      <c r="N3" s="102" t="str">
        <f t="shared" si="0"/>
        <v/>
      </c>
      <c r="O3" s="102" t="str">
        <f t="shared" si="0"/>
        <v/>
      </c>
      <c r="P3" s="102" t="str">
        <f t="shared" si="0"/>
        <v/>
      </c>
      <c r="Q3" s="102" t="str">
        <f t="shared" si="0"/>
        <v/>
      </c>
      <c r="R3" s="102" t="str">
        <f t="shared" si="0"/>
        <v/>
      </c>
      <c r="S3" s="102" t="str">
        <f t="shared" si="0"/>
        <v/>
      </c>
      <c r="T3" s="102" t="str">
        <f t="shared" si="0"/>
        <v/>
      </c>
      <c r="U3" s="102" t="str">
        <f t="shared" si="0"/>
        <v/>
      </c>
      <c r="V3" s="102" t="str">
        <f t="shared" si="0"/>
        <v/>
      </c>
      <c r="W3" s="102" t="str">
        <f t="shared" si="0"/>
        <v/>
      </c>
      <c r="X3" s="102" t="str">
        <f t="shared" si="0"/>
        <v/>
      </c>
      <c r="Y3" s="102" t="str">
        <f t="shared" si="0"/>
        <v/>
      </c>
      <c r="Z3" s="102" t="str">
        <f t="shared" si="0"/>
        <v/>
      </c>
      <c r="AA3" s="102" t="str">
        <f t="shared" si="0"/>
        <v/>
      </c>
      <c r="AB3" s="102" t="str">
        <f t="shared" si="0"/>
        <v/>
      </c>
      <c r="AC3" s="102" t="str">
        <f t="shared" si="0"/>
        <v/>
      </c>
      <c r="AD3" s="102" t="str">
        <f t="shared" si="0"/>
        <v/>
      </c>
      <c r="AE3" s="102" t="str">
        <f t="shared" si="0"/>
        <v/>
      </c>
      <c r="AF3" s="102" t="str">
        <f t="shared" si="0"/>
        <v/>
      </c>
      <c r="AG3" s="102" t="str">
        <f t="shared" si="0"/>
        <v/>
      </c>
      <c r="AH3" s="102" t="str">
        <f t="shared" si="0"/>
        <v/>
      </c>
      <c r="AI3" s="102" t="str">
        <f t="shared" si="0"/>
        <v/>
      </c>
      <c r="AJ3" s="102" t="str">
        <f t="shared" si="0"/>
        <v/>
      </c>
      <c r="AK3" s="102" t="str">
        <f t="shared" si="0"/>
        <v/>
      </c>
      <c r="AL3" s="102" t="str">
        <f t="shared" si="0"/>
        <v/>
      </c>
      <c r="AM3" s="102" t="str">
        <f t="shared" si="0"/>
        <v/>
      </c>
      <c r="AN3" s="102" t="str">
        <f t="shared" si="0"/>
        <v/>
      </c>
      <c r="AO3" s="102" t="str">
        <f t="shared" si="0"/>
        <v/>
      </c>
      <c r="AP3" s="102" t="str">
        <f t="shared" si="0"/>
        <v/>
      </c>
      <c r="AQ3" s="102" t="str">
        <f t="shared" si="0"/>
        <v/>
      </c>
      <c r="AR3" s="102" t="str">
        <f t="shared" si="0"/>
        <v/>
      </c>
      <c r="AS3" s="102" t="str">
        <f t="shared" si="0"/>
        <v/>
      </c>
      <c r="AT3" s="102" t="str">
        <f t="shared" si="0"/>
        <v/>
      </c>
      <c r="AU3" s="102" t="str">
        <f t="shared" si="0"/>
        <v/>
      </c>
      <c r="AV3" s="102" t="str">
        <f t="shared" si="0"/>
        <v/>
      </c>
      <c r="AW3" s="102" t="str">
        <f t="shared" si="0"/>
        <v/>
      </c>
      <c r="AX3" s="102" t="str">
        <f t="shared" si="0"/>
        <v/>
      </c>
      <c r="AY3" s="102" t="str">
        <f t="shared" si="0"/>
        <v/>
      </c>
      <c r="AZ3" s="102" t="str">
        <f t="shared" si="0"/>
        <v/>
      </c>
      <c r="BA3" s="128" t="str">
        <f t="shared" si="0"/>
        <v/>
      </c>
    </row>
    <row r="4" spans="1:53" ht="24" customHeight="1" x14ac:dyDescent="0.15">
      <c r="A4" s="22" t="s">
        <v>245</v>
      </c>
      <c r="B4" s="79" t="s">
        <v>302</v>
      </c>
      <c r="C4" s="7" t="s">
        <v>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6" t="s">
        <v>35</v>
      </c>
      <c r="M4" s="6" t="s">
        <v>36</v>
      </c>
      <c r="N4" s="6" t="s">
        <v>37</v>
      </c>
      <c r="O4" s="6" t="s">
        <v>38</v>
      </c>
      <c r="P4" s="6" t="s">
        <v>39</v>
      </c>
      <c r="Q4" s="6" t="s">
        <v>40</v>
      </c>
      <c r="R4" s="6" t="s">
        <v>41</v>
      </c>
      <c r="S4" s="6" t="s">
        <v>42</v>
      </c>
      <c r="T4" s="6" t="s">
        <v>43</v>
      </c>
      <c r="U4" s="6" t="s">
        <v>44</v>
      </c>
      <c r="V4" s="6" t="s">
        <v>45</v>
      </c>
      <c r="W4" s="6" t="s">
        <v>46</v>
      </c>
      <c r="X4" s="6" t="s">
        <v>47</v>
      </c>
      <c r="Y4" s="6" t="s">
        <v>48</v>
      </c>
      <c r="Z4" s="6" t="s">
        <v>49</v>
      </c>
      <c r="AA4" s="6" t="s">
        <v>50</v>
      </c>
      <c r="AB4" s="6" t="s">
        <v>51</v>
      </c>
      <c r="AC4" s="6" t="s">
        <v>52</v>
      </c>
      <c r="AD4" s="6" t="s">
        <v>53</v>
      </c>
      <c r="AE4" s="6" t="s">
        <v>54</v>
      </c>
      <c r="AF4" s="6" t="s">
        <v>55</v>
      </c>
      <c r="AG4" s="6" t="s">
        <v>56</v>
      </c>
      <c r="AH4" s="6" t="s">
        <v>57</v>
      </c>
      <c r="AI4" s="6" t="s">
        <v>58</v>
      </c>
      <c r="AJ4" s="6" t="s">
        <v>59</v>
      </c>
      <c r="AK4" s="6" t="s">
        <v>60</v>
      </c>
      <c r="AL4" s="6" t="s">
        <v>61</v>
      </c>
      <c r="AM4" s="6" t="s">
        <v>62</v>
      </c>
      <c r="AN4" s="6" t="s">
        <v>63</v>
      </c>
      <c r="AO4" s="6" t="s">
        <v>64</v>
      </c>
      <c r="AP4" s="6" t="s">
        <v>65</v>
      </c>
      <c r="AQ4" s="6" t="s">
        <v>66</v>
      </c>
      <c r="AR4" s="6" t="s">
        <v>67</v>
      </c>
      <c r="AS4" s="6" t="s">
        <v>68</v>
      </c>
      <c r="AT4" s="6" t="s">
        <v>69</v>
      </c>
      <c r="AU4" s="6" t="s">
        <v>70</v>
      </c>
      <c r="AV4" s="6" t="s">
        <v>71</v>
      </c>
      <c r="AW4" s="6" t="s">
        <v>72</v>
      </c>
      <c r="AX4" s="6" t="s">
        <v>73</v>
      </c>
      <c r="AY4" s="6" t="s">
        <v>74</v>
      </c>
      <c r="AZ4" s="6" t="s">
        <v>75</v>
      </c>
      <c r="BA4" s="6" t="s">
        <v>76</v>
      </c>
    </row>
    <row r="5" spans="1:53" ht="19.5" customHeight="1" x14ac:dyDescent="0.15">
      <c r="A5" s="80">
        <v>3.1</v>
      </c>
      <c r="B5" s="46" t="s">
        <v>226</v>
      </c>
      <c r="C5" s="16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</row>
    <row r="6" spans="1:53" ht="19.5" customHeight="1" x14ac:dyDescent="0.15">
      <c r="A6" s="49">
        <v>3.2</v>
      </c>
      <c r="B6" s="81" t="s">
        <v>227</v>
      </c>
      <c r="C6" s="103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</row>
    <row r="7" spans="1:53" ht="19.5" customHeight="1" x14ac:dyDescent="0.15">
      <c r="A7" s="80">
        <v>3.3</v>
      </c>
      <c r="B7" s="46" t="s">
        <v>206</v>
      </c>
      <c r="C7" s="16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</row>
    <row r="8" spans="1:53" ht="19.5" customHeight="1" x14ac:dyDescent="0.15">
      <c r="A8" s="49">
        <v>3.4</v>
      </c>
      <c r="B8" s="81" t="s">
        <v>207</v>
      </c>
      <c r="C8" s="103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</row>
    <row r="9" spans="1:53" ht="19.5" customHeight="1" x14ac:dyDescent="0.15">
      <c r="A9" s="80">
        <v>3.5</v>
      </c>
      <c r="B9" s="46" t="s">
        <v>208</v>
      </c>
      <c r="C9" s="16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</row>
    <row r="10" spans="1:53" ht="30" customHeight="1" x14ac:dyDescent="0.15">
      <c r="A10" s="49">
        <v>3.6</v>
      </c>
      <c r="B10" s="81" t="s">
        <v>209</v>
      </c>
      <c r="C10" s="103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</row>
    <row r="11" spans="1:53" ht="30" customHeight="1" x14ac:dyDescent="0.15">
      <c r="A11" s="80">
        <v>3.7</v>
      </c>
      <c r="B11" s="46" t="s">
        <v>210</v>
      </c>
      <c r="C11" s="16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</row>
    <row r="12" spans="1:53" ht="19.5" customHeight="1" x14ac:dyDescent="0.15">
      <c r="A12" s="49">
        <v>3.8</v>
      </c>
      <c r="B12" s="81" t="s">
        <v>228</v>
      </c>
      <c r="C12" s="103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</row>
    <row r="13" spans="1:53" ht="19.5" customHeight="1" x14ac:dyDescent="0.15">
      <c r="A13" s="80">
        <v>3.9</v>
      </c>
      <c r="B13" s="46" t="s">
        <v>229</v>
      </c>
      <c r="C13" s="16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</row>
    <row r="14" spans="1:53" ht="19.5" customHeight="1" x14ac:dyDescent="0.15">
      <c r="A14" s="82">
        <v>3.1</v>
      </c>
      <c r="B14" s="117" t="s">
        <v>230</v>
      </c>
      <c r="C14" s="104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</row>
    <row r="15" spans="1:53" ht="19.5" customHeight="1" x14ac:dyDescent="0.15">
      <c r="A15" s="80">
        <v>3.11</v>
      </c>
      <c r="B15" s="46" t="s">
        <v>231</v>
      </c>
      <c r="C15" s="1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</row>
    <row r="16" spans="1:53" ht="19.5" customHeight="1" x14ac:dyDescent="0.15">
      <c r="A16" s="82">
        <v>3.12</v>
      </c>
      <c r="B16" s="117" t="s">
        <v>232</v>
      </c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</row>
    <row r="17" spans="1:53" ht="19.5" customHeight="1" x14ac:dyDescent="0.15">
      <c r="A17" s="80">
        <v>3.13</v>
      </c>
      <c r="B17" s="46" t="s">
        <v>233</v>
      </c>
      <c r="C17" s="1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</row>
    <row r="18" spans="1:53" ht="19.5" customHeight="1" x14ac:dyDescent="0.15">
      <c r="A18" s="82">
        <v>3.14</v>
      </c>
      <c r="B18" s="117" t="s">
        <v>234</v>
      </c>
      <c r="C18" s="104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</row>
    <row r="19" spans="1:53" ht="19.5" customHeight="1" x14ac:dyDescent="0.15">
      <c r="A19" s="118">
        <v>3.15</v>
      </c>
      <c r="B19" s="55" t="s">
        <v>319</v>
      </c>
      <c r="C19" s="16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</row>
    <row r="20" spans="1:53" ht="19.5" customHeight="1" x14ac:dyDescent="0.15">
      <c r="A20" s="119">
        <v>3.16</v>
      </c>
      <c r="B20" s="120" t="s">
        <v>320</v>
      </c>
      <c r="C20" s="104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</row>
    <row r="21" spans="1:53" ht="19.5" customHeight="1" x14ac:dyDescent="0.15">
      <c r="A21" s="121">
        <v>3.17</v>
      </c>
      <c r="B21" s="55" t="s">
        <v>321</v>
      </c>
      <c r="C21" s="16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</row>
    <row r="22" spans="1:53" ht="19.5" customHeight="1" x14ac:dyDescent="0.15">
      <c r="A22" s="119">
        <v>3.18</v>
      </c>
      <c r="B22" s="120" t="s">
        <v>322</v>
      </c>
      <c r="C22" s="104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</row>
    <row r="23" spans="1:53" ht="19.5" customHeight="1" x14ac:dyDescent="0.15">
      <c r="A23" s="121">
        <v>3.19</v>
      </c>
      <c r="B23" s="55" t="s">
        <v>323</v>
      </c>
      <c r="C23" s="108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</row>
    <row r="24" spans="1:53" ht="19.5" customHeight="1" x14ac:dyDescent="0.15">
      <c r="A24" s="119">
        <v>3.2</v>
      </c>
      <c r="B24" s="120" t="s">
        <v>324</v>
      </c>
      <c r="C24" s="104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</row>
    <row r="25" spans="1:53" ht="19.5" customHeight="1" x14ac:dyDescent="0.15">
      <c r="A25" s="121">
        <v>3.21</v>
      </c>
      <c r="B25" s="55" t="s">
        <v>325</v>
      </c>
      <c r="C25" s="108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</row>
    <row r="26" spans="1:53" ht="19.5" customHeight="1" x14ac:dyDescent="0.15">
      <c r="A26" s="119">
        <v>3.22</v>
      </c>
      <c r="B26" s="120" t="s">
        <v>326</v>
      </c>
      <c r="C26" s="10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</row>
    <row r="27" spans="1:53" ht="19.5" customHeight="1" x14ac:dyDescent="0.15">
      <c r="A27" s="121">
        <v>3.23</v>
      </c>
      <c r="B27" s="55" t="s">
        <v>327</v>
      </c>
      <c r="C27" s="108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</row>
    <row r="28" spans="1:53" ht="19.5" customHeight="1" x14ac:dyDescent="0.15">
      <c r="A28" s="119">
        <v>3.24</v>
      </c>
      <c r="B28" s="120" t="s">
        <v>328</v>
      </c>
      <c r="C28" s="10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</row>
    <row r="29" spans="1:53" ht="29.25" customHeight="1" x14ac:dyDescent="0.15">
      <c r="A29" s="118">
        <v>3.25</v>
      </c>
      <c r="B29" s="55" t="s">
        <v>329</v>
      </c>
      <c r="C29" s="108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</row>
    <row r="30" spans="1:53" ht="19.5" customHeight="1" x14ac:dyDescent="0.15">
      <c r="A30" s="119">
        <v>3.26</v>
      </c>
      <c r="B30" s="120" t="s">
        <v>330</v>
      </c>
      <c r="C30" s="10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</row>
    <row r="31" spans="1:53" ht="19.5" customHeight="1" x14ac:dyDescent="0.15">
      <c r="A31" s="118">
        <v>3.27</v>
      </c>
      <c r="B31" s="55" t="s">
        <v>331</v>
      </c>
      <c r="C31" s="108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</row>
    <row r="32" spans="1:53" ht="19.5" customHeight="1" x14ac:dyDescent="0.15">
      <c r="A32" s="119">
        <v>3.28</v>
      </c>
      <c r="B32" s="120" t="s">
        <v>332</v>
      </c>
      <c r="C32" s="10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</row>
    <row r="33" spans="1:53" ht="30" customHeight="1" x14ac:dyDescent="0.15">
      <c r="A33" s="118">
        <v>3.29</v>
      </c>
      <c r="B33" s="55" t="s">
        <v>333</v>
      </c>
      <c r="C33" s="108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</row>
    <row r="34" spans="1:53" ht="19.5" customHeight="1" x14ac:dyDescent="0.15">
      <c r="A34" s="119">
        <v>3.3</v>
      </c>
      <c r="B34" s="84" t="s">
        <v>334</v>
      </c>
      <c r="C34" s="109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</row>
    <row r="35" spans="1:53" ht="19.5" customHeight="1" x14ac:dyDescent="0.15">
      <c r="A35" s="122"/>
      <c r="B35" s="86"/>
      <c r="C35" s="3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</row>
    <row r="36" spans="1:53" ht="19.5" customHeight="1" x14ac:dyDescent="0.15">
      <c r="A36" s="110"/>
      <c r="B36" s="212" t="s">
        <v>413</v>
      </c>
      <c r="C36" s="213"/>
      <c r="D36" s="92" t="str">
        <f>IF(COUNTIFS(D38:D67,"&lt;&gt;n",D38:D67,"&lt;&gt;",D38:D67,"&lt;&gt;1",D38:D67,"&lt;&gt;2",D38:D67,"&lt;&gt;3",D38:D67,"&lt;&gt;4",D38:D67,"&lt;&gt;5")&gt;0,"ERROR","")</f>
        <v/>
      </c>
      <c r="E36" s="93" t="str">
        <f t="shared" ref="E36:BA36" si="1">IF(COUNTIFS(E38:E67,"&lt;&gt;n",E38:E67,"&lt;&gt;",E38:E67,"&lt;&gt;1",E38:E67,"&lt;&gt;2",E38:E67,"&lt;&gt;3",E38:E67,"&lt;&gt;4",E38:E67,"&lt;&gt;5")&gt;0,"ERROR","")</f>
        <v/>
      </c>
      <c r="F36" s="93" t="str">
        <f t="shared" si="1"/>
        <v/>
      </c>
      <c r="G36" s="93" t="str">
        <f t="shared" si="1"/>
        <v/>
      </c>
      <c r="H36" s="93" t="str">
        <f t="shared" si="1"/>
        <v/>
      </c>
      <c r="I36" s="93" t="str">
        <f t="shared" si="1"/>
        <v/>
      </c>
      <c r="J36" s="93" t="str">
        <f t="shared" si="1"/>
        <v/>
      </c>
      <c r="K36" s="93" t="str">
        <f t="shared" si="1"/>
        <v/>
      </c>
      <c r="L36" s="93" t="str">
        <f t="shared" si="1"/>
        <v/>
      </c>
      <c r="M36" s="93" t="str">
        <f t="shared" si="1"/>
        <v/>
      </c>
      <c r="N36" s="93" t="str">
        <f t="shared" si="1"/>
        <v/>
      </c>
      <c r="O36" s="93" t="str">
        <f t="shared" si="1"/>
        <v/>
      </c>
      <c r="P36" s="93" t="str">
        <f t="shared" si="1"/>
        <v/>
      </c>
      <c r="Q36" s="93" t="str">
        <f t="shared" si="1"/>
        <v/>
      </c>
      <c r="R36" s="93" t="str">
        <f t="shared" si="1"/>
        <v/>
      </c>
      <c r="S36" s="93" t="str">
        <f t="shared" si="1"/>
        <v/>
      </c>
      <c r="T36" s="93" t="str">
        <f t="shared" si="1"/>
        <v/>
      </c>
      <c r="U36" s="93" t="str">
        <f t="shared" si="1"/>
        <v/>
      </c>
      <c r="V36" s="93" t="str">
        <f t="shared" si="1"/>
        <v/>
      </c>
      <c r="W36" s="93" t="str">
        <f t="shared" si="1"/>
        <v/>
      </c>
      <c r="X36" s="93" t="str">
        <f t="shared" si="1"/>
        <v/>
      </c>
      <c r="Y36" s="93" t="str">
        <f t="shared" si="1"/>
        <v/>
      </c>
      <c r="Z36" s="93" t="str">
        <f t="shared" si="1"/>
        <v/>
      </c>
      <c r="AA36" s="93" t="str">
        <f t="shared" si="1"/>
        <v/>
      </c>
      <c r="AB36" s="93" t="str">
        <f t="shared" si="1"/>
        <v/>
      </c>
      <c r="AC36" s="93" t="str">
        <f t="shared" si="1"/>
        <v/>
      </c>
      <c r="AD36" s="93" t="str">
        <f t="shared" si="1"/>
        <v/>
      </c>
      <c r="AE36" s="93" t="str">
        <f t="shared" si="1"/>
        <v/>
      </c>
      <c r="AF36" s="93" t="str">
        <f t="shared" si="1"/>
        <v/>
      </c>
      <c r="AG36" s="93" t="str">
        <f t="shared" si="1"/>
        <v/>
      </c>
      <c r="AH36" s="93" t="str">
        <f t="shared" si="1"/>
        <v/>
      </c>
      <c r="AI36" s="93" t="str">
        <f t="shared" si="1"/>
        <v/>
      </c>
      <c r="AJ36" s="93" t="str">
        <f t="shared" si="1"/>
        <v/>
      </c>
      <c r="AK36" s="93" t="str">
        <f t="shared" si="1"/>
        <v/>
      </c>
      <c r="AL36" s="93" t="str">
        <f t="shared" si="1"/>
        <v/>
      </c>
      <c r="AM36" s="93" t="str">
        <f t="shared" si="1"/>
        <v/>
      </c>
      <c r="AN36" s="93" t="str">
        <f t="shared" si="1"/>
        <v/>
      </c>
      <c r="AO36" s="93" t="str">
        <f t="shared" si="1"/>
        <v/>
      </c>
      <c r="AP36" s="93" t="str">
        <f t="shared" si="1"/>
        <v/>
      </c>
      <c r="AQ36" s="93" t="str">
        <f t="shared" si="1"/>
        <v/>
      </c>
      <c r="AR36" s="93" t="str">
        <f t="shared" si="1"/>
        <v/>
      </c>
      <c r="AS36" s="93" t="str">
        <f t="shared" si="1"/>
        <v/>
      </c>
      <c r="AT36" s="93" t="str">
        <f t="shared" si="1"/>
        <v/>
      </c>
      <c r="AU36" s="93" t="str">
        <f t="shared" si="1"/>
        <v/>
      </c>
      <c r="AV36" s="93" t="str">
        <f t="shared" si="1"/>
        <v/>
      </c>
      <c r="AW36" s="93" t="str">
        <f t="shared" si="1"/>
        <v/>
      </c>
      <c r="AX36" s="93" t="str">
        <f t="shared" si="1"/>
        <v/>
      </c>
      <c r="AY36" s="93" t="str">
        <f t="shared" si="1"/>
        <v/>
      </c>
      <c r="AZ36" s="93" t="str">
        <f t="shared" si="1"/>
        <v/>
      </c>
      <c r="BA36" s="94" t="str">
        <f t="shared" si="1"/>
        <v/>
      </c>
    </row>
    <row r="37" spans="1:53" ht="24" customHeight="1" x14ac:dyDescent="0.15">
      <c r="A37" s="22" t="s">
        <v>245</v>
      </c>
      <c r="B37" s="79" t="s">
        <v>301</v>
      </c>
      <c r="C37" s="7" t="s">
        <v>6</v>
      </c>
      <c r="D37" s="6" t="s">
        <v>77</v>
      </c>
      <c r="E37" s="6" t="s">
        <v>78</v>
      </c>
      <c r="F37" s="6" t="s">
        <v>79</v>
      </c>
      <c r="G37" s="6" t="s">
        <v>80</v>
      </c>
      <c r="H37" s="6" t="s">
        <v>81</v>
      </c>
      <c r="I37" s="6" t="s">
        <v>82</v>
      </c>
      <c r="J37" s="6" t="s">
        <v>83</v>
      </c>
      <c r="K37" s="6" t="s">
        <v>84</v>
      </c>
      <c r="L37" s="6" t="s">
        <v>85</v>
      </c>
      <c r="M37" s="6" t="s">
        <v>86</v>
      </c>
      <c r="N37" s="6" t="s">
        <v>87</v>
      </c>
      <c r="O37" s="6" t="s">
        <v>88</v>
      </c>
      <c r="P37" s="6" t="s">
        <v>89</v>
      </c>
      <c r="Q37" s="6" t="s">
        <v>90</v>
      </c>
      <c r="R37" s="6" t="s">
        <v>91</v>
      </c>
      <c r="S37" s="6" t="s">
        <v>92</v>
      </c>
      <c r="T37" s="6" t="s">
        <v>93</v>
      </c>
      <c r="U37" s="6" t="s">
        <v>94</v>
      </c>
      <c r="V37" s="6" t="s">
        <v>95</v>
      </c>
      <c r="W37" s="6" t="s">
        <v>96</v>
      </c>
      <c r="X37" s="6" t="s">
        <v>97</v>
      </c>
      <c r="Y37" s="6" t="s">
        <v>98</v>
      </c>
      <c r="Z37" s="6" t="s">
        <v>99</v>
      </c>
      <c r="AA37" s="6" t="s">
        <v>100</v>
      </c>
      <c r="AB37" s="6" t="s">
        <v>101</v>
      </c>
      <c r="AC37" s="6" t="s">
        <v>102</v>
      </c>
      <c r="AD37" s="6" t="s">
        <v>103</v>
      </c>
      <c r="AE37" s="6" t="s">
        <v>104</v>
      </c>
      <c r="AF37" s="6" t="s">
        <v>105</v>
      </c>
      <c r="AG37" s="6" t="s">
        <v>106</v>
      </c>
      <c r="AH37" s="6" t="s">
        <v>107</v>
      </c>
      <c r="AI37" s="6" t="s">
        <v>108</v>
      </c>
      <c r="AJ37" s="6" t="s">
        <v>109</v>
      </c>
      <c r="AK37" s="6" t="s">
        <v>110</v>
      </c>
      <c r="AL37" s="6" t="s">
        <v>111</v>
      </c>
      <c r="AM37" s="6" t="s">
        <v>112</v>
      </c>
      <c r="AN37" s="6" t="s">
        <v>113</v>
      </c>
      <c r="AO37" s="6" t="s">
        <v>114</v>
      </c>
      <c r="AP37" s="6" t="s">
        <v>115</v>
      </c>
      <c r="AQ37" s="6" t="s">
        <v>116</v>
      </c>
      <c r="AR37" s="6" t="s">
        <v>117</v>
      </c>
      <c r="AS37" s="6" t="s">
        <v>118</v>
      </c>
      <c r="AT37" s="6" t="s">
        <v>119</v>
      </c>
      <c r="AU37" s="6" t="s">
        <v>120</v>
      </c>
      <c r="AV37" s="6" t="s">
        <v>121</v>
      </c>
      <c r="AW37" s="6" t="s">
        <v>122</v>
      </c>
      <c r="AX37" s="6" t="s">
        <v>123</v>
      </c>
      <c r="AY37" s="6" t="s">
        <v>124</v>
      </c>
      <c r="AZ37" s="6" t="s">
        <v>125</v>
      </c>
      <c r="BA37" s="6" t="s">
        <v>126</v>
      </c>
    </row>
    <row r="38" spans="1:53" ht="19.5" customHeight="1" x14ac:dyDescent="0.15">
      <c r="A38" s="123">
        <v>3.1</v>
      </c>
      <c r="B38" s="46" t="s">
        <v>235</v>
      </c>
      <c r="C38" s="111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</row>
    <row r="39" spans="1:53" ht="19.5" customHeight="1" x14ac:dyDescent="0.15">
      <c r="A39" s="124">
        <v>3.2</v>
      </c>
      <c r="B39" s="87" t="s">
        <v>236</v>
      </c>
      <c r="C39" s="112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</row>
    <row r="40" spans="1:53" ht="19.5" customHeight="1" x14ac:dyDescent="0.15">
      <c r="A40" s="123">
        <v>3.3</v>
      </c>
      <c r="B40" s="46" t="s">
        <v>22</v>
      </c>
      <c r="C40" s="111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</row>
    <row r="41" spans="1:53" ht="19.5" customHeight="1" x14ac:dyDescent="0.15">
      <c r="A41" s="124">
        <v>3.4</v>
      </c>
      <c r="B41" s="87" t="s">
        <v>211</v>
      </c>
      <c r="C41" s="112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</row>
    <row r="42" spans="1:53" ht="19.5" customHeight="1" x14ac:dyDescent="0.15">
      <c r="A42" s="123">
        <v>3.5</v>
      </c>
      <c r="B42" s="46" t="s">
        <v>212</v>
      </c>
      <c r="C42" s="111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</row>
    <row r="43" spans="1:53" ht="30" customHeight="1" x14ac:dyDescent="0.15">
      <c r="A43" s="124">
        <v>3.6</v>
      </c>
      <c r="B43" s="87" t="s">
        <v>213</v>
      </c>
      <c r="C43" s="112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</row>
    <row r="44" spans="1:53" ht="30" customHeight="1" x14ac:dyDescent="0.15">
      <c r="A44" s="123">
        <v>3.7</v>
      </c>
      <c r="B44" s="46" t="s">
        <v>214</v>
      </c>
      <c r="C44" s="111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</row>
    <row r="45" spans="1:53" ht="19.5" customHeight="1" x14ac:dyDescent="0.15">
      <c r="A45" s="124">
        <v>3.8</v>
      </c>
      <c r="B45" s="87" t="s">
        <v>237</v>
      </c>
      <c r="C45" s="112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</row>
    <row r="46" spans="1:53" ht="19.5" customHeight="1" x14ac:dyDescent="0.15">
      <c r="A46" s="123">
        <v>3.9</v>
      </c>
      <c r="B46" s="46" t="s">
        <v>238</v>
      </c>
      <c r="C46" s="111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</row>
    <row r="47" spans="1:53" ht="19.5" customHeight="1" x14ac:dyDescent="0.15">
      <c r="A47" s="36">
        <v>3.1</v>
      </c>
      <c r="B47" s="125" t="s">
        <v>239</v>
      </c>
      <c r="C47" s="113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19.5" customHeight="1" x14ac:dyDescent="0.15">
      <c r="A48" s="126">
        <v>3.11</v>
      </c>
      <c r="B48" s="46" t="s">
        <v>240</v>
      </c>
      <c r="C48" s="111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</row>
    <row r="49" spans="1:53" ht="19.5" customHeight="1" x14ac:dyDescent="0.15">
      <c r="A49" s="36">
        <v>3.12</v>
      </c>
      <c r="B49" s="125" t="s">
        <v>241</v>
      </c>
      <c r="C49" s="113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</row>
    <row r="50" spans="1:53" ht="19.5" customHeight="1" x14ac:dyDescent="0.15">
      <c r="A50" s="126">
        <v>3.13</v>
      </c>
      <c r="B50" s="46" t="s">
        <v>242</v>
      </c>
      <c r="C50" s="111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</row>
    <row r="51" spans="1:53" ht="19.5" customHeight="1" x14ac:dyDescent="0.15">
      <c r="A51" s="36">
        <v>3.14</v>
      </c>
      <c r="B51" s="125" t="s">
        <v>243</v>
      </c>
      <c r="C51" s="113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</row>
    <row r="52" spans="1:53" ht="19.5" customHeight="1" x14ac:dyDescent="0.15">
      <c r="A52" s="121">
        <v>3.15</v>
      </c>
      <c r="B52" s="55" t="s">
        <v>303</v>
      </c>
      <c r="C52" s="114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</row>
    <row r="53" spans="1:53" ht="19.5" customHeight="1" x14ac:dyDescent="0.15">
      <c r="A53" s="61">
        <v>3.16</v>
      </c>
      <c r="B53" s="127" t="s">
        <v>304</v>
      </c>
      <c r="C53" s="1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</row>
    <row r="54" spans="1:53" ht="19.5" customHeight="1" x14ac:dyDescent="0.15">
      <c r="A54" s="121">
        <v>3.17</v>
      </c>
      <c r="B54" s="55" t="s">
        <v>305</v>
      </c>
      <c r="C54" s="114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</row>
    <row r="55" spans="1:53" ht="19.5" customHeight="1" x14ac:dyDescent="0.15">
      <c r="A55" s="61">
        <v>3.18</v>
      </c>
      <c r="B55" s="127" t="s">
        <v>306</v>
      </c>
      <c r="C55" s="1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</row>
    <row r="56" spans="1:53" ht="19.5" customHeight="1" x14ac:dyDescent="0.15">
      <c r="A56" s="121">
        <v>3.19</v>
      </c>
      <c r="B56" s="55" t="s">
        <v>307</v>
      </c>
      <c r="C56" s="114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</row>
    <row r="57" spans="1:53" ht="19.5" customHeight="1" x14ac:dyDescent="0.15">
      <c r="A57" s="61">
        <v>3.2</v>
      </c>
      <c r="B57" s="127" t="s">
        <v>308</v>
      </c>
      <c r="C57" s="1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</row>
    <row r="58" spans="1:53" ht="19.5" customHeight="1" x14ac:dyDescent="0.15">
      <c r="A58" s="121">
        <v>3.21</v>
      </c>
      <c r="B58" s="55" t="s">
        <v>309</v>
      </c>
      <c r="C58" s="114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</row>
    <row r="59" spans="1:53" ht="19.5" customHeight="1" x14ac:dyDescent="0.15">
      <c r="A59" s="61">
        <v>3.22</v>
      </c>
      <c r="B59" s="127" t="s">
        <v>310</v>
      </c>
      <c r="C59" s="1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</row>
    <row r="60" spans="1:53" ht="19.5" customHeight="1" x14ac:dyDescent="0.15">
      <c r="A60" s="121">
        <v>3.23</v>
      </c>
      <c r="B60" s="55" t="s">
        <v>311</v>
      </c>
      <c r="C60" s="114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</row>
    <row r="61" spans="1:53" ht="19.5" customHeight="1" x14ac:dyDescent="0.15">
      <c r="A61" s="61">
        <v>3.24</v>
      </c>
      <c r="B61" s="127" t="s">
        <v>312</v>
      </c>
      <c r="C61" s="1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19.5" customHeight="1" x14ac:dyDescent="0.15">
      <c r="A62" s="121">
        <v>3.25</v>
      </c>
      <c r="B62" s="55" t="s">
        <v>313</v>
      </c>
      <c r="C62" s="114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</row>
    <row r="63" spans="1:53" ht="19.5" customHeight="1" x14ac:dyDescent="0.15">
      <c r="A63" s="61">
        <v>3.26</v>
      </c>
      <c r="B63" s="127" t="s">
        <v>314</v>
      </c>
      <c r="C63" s="1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</row>
    <row r="64" spans="1:53" ht="19.5" customHeight="1" x14ac:dyDescent="0.15">
      <c r="A64" s="121">
        <v>3.27</v>
      </c>
      <c r="B64" s="55" t="s">
        <v>315</v>
      </c>
      <c r="C64" s="114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</row>
    <row r="65" spans="1:53" ht="19.5" customHeight="1" x14ac:dyDescent="0.15">
      <c r="A65" s="61">
        <v>3.28</v>
      </c>
      <c r="B65" s="127" t="s">
        <v>316</v>
      </c>
      <c r="C65" s="1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</row>
    <row r="66" spans="1:53" ht="19.5" customHeight="1" x14ac:dyDescent="0.15">
      <c r="A66" s="121">
        <v>3.29</v>
      </c>
      <c r="B66" s="55" t="s">
        <v>317</v>
      </c>
      <c r="C66" s="114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</row>
    <row r="67" spans="1:53" ht="30" customHeight="1" x14ac:dyDescent="0.15">
      <c r="A67" s="61">
        <v>3.3</v>
      </c>
      <c r="B67" s="88" t="s">
        <v>318</v>
      </c>
      <c r="C67" s="116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</row>
    <row r="68" spans="1:53" ht="15" customHeight="1" x14ac:dyDescent="0.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</row>
    <row r="70" spans="1:53" ht="30" customHeight="1" x14ac:dyDescent="0.15"/>
  </sheetData>
  <sheetProtection algorithmName="SHA-512" hashValue="yh1Dv6oo6EOg1wdKgBOZgtRSm9DQGcDQQvExdweQUtZjAs+Dz79ZmIBk73vlE/qKnde+B+mtyx76+D32uN+zCw==" saltValue="dlipiyuncFs7/2DFvN2asA==" spinCount="100000" sheet="1" objects="1" scenarios="1" formatCells="0"/>
  <protectedRanges>
    <protectedRange algorithmName="SHA-512" hashValue="BOBc6y1PM9ClINB7gJn6T17Q02WhZBFH6thiwgaFdMadRrU6+7wbQu0EKXdgizxbfVdLNTYzpgoJiz2onJnk7A==" saltValue="7c3Fqm946phShmpnIQTKOg==" spinCount="100000" sqref="B4" name="Range1_1"/>
  </protectedRanges>
  <mergeCells count="1">
    <mergeCell ref="B36:C36"/>
  </mergeCells>
  <phoneticPr fontId="4" type="noConversion"/>
  <conditionalFormatting sqref="D5:BA35 D38:BA67">
    <cfRule type="cellIs" dxfId="49" priority="1" operator="equal">
      <formula>"n"</formula>
    </cfRule>
    <cfRule type="cellIs" dxfId="48" priority="2" operator="notBetween">
      <formula>0</formula>
      <formula>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F16E-B66B-46A8-B7F6-6E546D1687F4}">
  <dimension ref="A1:AA65"/>
  <sheetViews>
    <sheetView zoomScaleNormal="100" workbookViewId="0"/>
  </sheetViews>
  <sheetFormatPr defaultColWidth="8.7109375" defaultRowHeight="10.5" x14ac:dyDescent="0.15"/>
  <cols>
    <col min="1" max="1" width="6.7109375" style="18" customWidth="1"/>
    <col min="2" max="2" width="94.7109375" style="18" customWidth="1"/>
    <col min="3" max="6" width="15.5703125" style="18" customWidth="1"/>
    <col min="7" max="7" width="9.7109375" style="18" customWidth="1"/>
    <col min="8" max="11" width="10.7109375" style="18" customWidth="1"/>
    <col min="12" max="27" width="8.7109375" style="18"/>
    <col min="28" max="28" width="8.7109375" style="18" customWidth="1"/>
    <col min="29" max="16384" width="8.7109375" style="18"/>
  </cols>
  <sheetData>
    <row r="1" spans="1:27" ht="45" customHeight="1" x14ac:dyDescent="0.2">
      <c r="B1" s="163" t="s">
        <v>403</v>
      </c>
    </row>
    <row r="2" spans="1:27" ht="24" customHeight="1" x14ac:dyDescent="0.15">
      <c r="B2" s="209" t="str">
        <f>IF(REPORT!B3="[Enter your business name and assessment date here]"," ",REPORT!B3)</f>
        <v xml:space="preserve"> </v>
      </c>
      <c r="C2" s="165"/>
      <c r="D2" s="164"/>
      <c r="E2" s="164"/>
    </row>
    <row r="3" spans="1:27" ht="33.75" x14ac:dyDescent="0.15">
      <c r="B3" s="166" t="s">
        <v>162</v>
      </c>
      <c r="C3" s="167" t="s">
        <v>163</v>
      </c>
      <c r="D3" s="168" t="s">
        <v>215</v>
      </c>
      <c r="E3" s="169" t="s">
        <v>164</v>
      </c>
      <c r="F3" s="170" t="s">
        <v>165</v>
      </c>
    </row>
    <row r="4" spans="1:27" ht="16.5" customHeight="1" x14ac:dyDescent="0.15">
      <c r="B4" s="171" t="s">
        <v>129</v>
      </c>
      <c r="C4" s="172">
        <f>SUM(Leadership!D5:I5)+COUNTA('Leadership M'!D5:BA5)</f>
        <v>0</v>
      </c>
      <c r="D4" s="150">
        <f>SUM(Leadership!D19:I19)+COUNTA('Leadership M'!D20:BA20)</f>
        <v>0</v>
      </c>
      <c r="E4" s="150">
        <f>COUNTIF(J10:J21,"Y")</f>
        <v>0</v>
      </c>
      <c r="F4" s="173">
        <f>COUNTIF(K10:K21,"Y")</f>
        <v>0</v>
      </c>
    </row>
    <row r="5" spans="1:27" ht="16.5" customHeight="1" x14ac:dyDescent="0.15">
      <c r="B5" s="171" t="s">
        <v>133</v>
      </c>
      <c r="C5" s="172">
        <f>SUM('Worker Engagement'!C5:H5)+COUNTA('Worker Engagement M'!C5:AZ5)</f>
        <v>0</v>
      </c>
      <c r="D5" s="150">
        <f>SUM('Worker Engagement'!C14:H14)+COUNTA('Worker Engagement M'!C15:AZ15)</f>
        <v>0</v>
      </c>
      <c r="E5" s="150">
        <f>COUNTIF(J25:J31,"Y")</f>
        <v>0</v>
      </c>
      <c r="F5" s="173">
        <f>COUNTIF(K25:K31,"Y")</f>
        <v>0</v>
      </c>
    </row>
    <row r="6" spans="1:27" ht="16.5" customHeight="1" x14ac:dyDescent="0.15">
      <c r="B6" s="171" t="s">
        <v>135</v>
      </c>
      <c r="C6" s="174">
        <f>SUM('Risk Management'!D5:I5)+COUNTA('Risk Management M'!D5:BA5)</f>
        <v>0</v>
      </c>
      <c r="D6" s="175">
        <f>SUM('Risk Management'!D37:I37)+COUNTA('Risk Management M'!D38:BA38)</f>
        <v>0</v>
      </c>
      <c r="E6" s="175">
        <f>COUNTIF(J35:J64,"Y")</f>
        <v>0</v>
      </c>
      <c r="F6" s="176">
        <f>COUNTIF(K35:K64,"Y")</f>
        <v>0</v>
      </c>
    </row>
    <row r="7" spans="1:27" ht="16.5" customHeight="1" x14ac:dyDescent="0.15">
      <c r="B7" s="171"/>
      <c r="C7" s="152"/>
      <c r="D7" s="152"/>
      <c r="E7" s="152"/>
      <c r="F7" s="152"/>
    </row>
    <row r="8" spans="1:27" ht="24.75" customHeight="1" x14ac:dyDescent="0.15">
      <c r="A8" s="177" t="s">
        <v>129</v>
      </c>
      <c r="B8" s="178"/>
      <c r="C8" s="214" t="s">
        <v>244</v>
      </c>
      <c r="D8" s="214"/>
      <c r="E8" s="214"/>
      <c r="F8" s="179" t="str" cm="1">
        <f t="array" ref="F8">IF(OR(F10:F20="None",F25:F31="None",F35:F48="None"),"None",IF(OR(F10:F21="Developing"),"Developing",IF(OR(F10:F21="Performing",F25:F31="Developing",F35:F64="Developing",F25:F31="Performing",SUM(COUNTIF(F35:F64,"Leading")&lt;3)),"Performing","Leading")))</f>
        <v>None</v>
      </c>
      <c r="AA8" s="164"/>
    </row>
    <row r="9" spans="1:27" ht="24.75" customHeight="1" x14ac:dyDescent="0.15">
      <c r="A9" s="180" t="s">
        <v>245</v>
      </c>
      <c r="B9" s="180" t="s">
        <v>252</v>
      </c>
      <c r="C9" s="180" t="s">
        <v>167</v>
      </c>
      <c r="D9" s="180" t="s">
        <v>168</v>
      </c>
      <c r="E9" s="180" t="s">
        <v>169</v>
      </c>
      <c r="F9" s="180" t="s">
        <v>139</v>
      </c>
      <c r="G9" s="180" t="s">
        <v>142</v>
      </c>
      <c r="H9" s="180" t="s">
        <v>170</v>
      </c>
      <c r="I9" s="180" t="s">
        <v>172</v>
      </c>
      <c r="J9" s="180" t="s">
        <v>216</v>
      </c>
      <c r="K9" s="180" t="s">
        <v>171</v>
      </c>
      <c r="AA9" s="164"/>
    </row>
    <row r="10" spans="1:27" ht="16.5" customHeight="1" x14ac:dyDescent="0.15">
      <c r="A10" s="147">
        <v>1.1000000000000001</v>
      </c>
      <c r="B10" s="181" t="s">
        <v>220</v>
      </c>
      <c r="C10" s="182">
        <f>IFERROR((SUM('Leadership M'!D5:BA5)+(SUM(Leadership!D5*5,Leadership!E5*4,Leadership!F5*3,Leadership!G5*2,Leadership!H5*1)))/((COUNTA('Leadership M'!D5:BA5)-COUNTIF('Leadership M'!D5:BA5,"n"))+(SUM(Leadership!D5:H5))),0)</f>
        <v>0</v>
      </c>
      <c r="D10" s="182">
        <f>IFERROR((SUM('Leadership M'!D20:BA20)+(SUM(Leadership!D19*5,Leadership!E19*4,Leadership!F19*3,Leadership!G19*2,Leadership!H19*1)))/((COUNTA('Leadership M'!D20:BA20)-COUNTIF('Leadership M'!D20:BA20,"n"))+(SUM(Leadership!D19:H19))),0)</f>
        <v>0</v>
      </c>
      <c r="E10" s="182">
        <f>IF(OR(C10=0,D10=0),0,IFERROR(((SUM('Leadership M'!D5:BA5)+SUM('Leadership M'!D20:BA20))+(SUM(Leadership!D5*5,Leadership!E5*4,Leadership!F5*3,Leadership!G5*2,Leadership!H5*1)+(SUM(Leadership!D19*5,Leadership!E19*4,Leadership!F19*3,Leadership!G19*2,Leadership!H19*1))))/((COUNTA('Leadership M'!D5:BA5)-COUNTIF('Leadership M'!D5:BA5,"n")+(COUNTA('Leadership M'!D20:BA20)-COUNTIF('Leadership M'!D20:BA20,"n")))+(SUM(Leadership!D5:H5)+SUM(Leadership!D19:H19))),0))</f>
        <v>0</v>
      </c>
      <c r="F10" s="149" t="str">
        <f>IF(OR(E10=0,E11=0),"None",IF(((E10+E11)/2)&lt;=2.5,"Developing",IF(((E10+E11)/2)&lt;4.5,"Performing","Leading")))</f>
        <v>None</v>
      </c>
      <c r="G10" s="182">
        <f t="shared" ref="G10:G21" si="0">IFERROR(ABS(D10-C10),"None")</f>
        <v>0</v>
      </c>
      <c r="H10" s="150">
        <f>Leadership!I5+COUNTIF('Leadership M'!D5:BA5,"n")</f>
        <v>0</v>
      </c>
      <c r="I10" s="183">
        <f>Leadership!I19+COUNTIF('Leadership M'!D20:BA20,"n")</f>
        <v>0</v>
      </c>
      <c r="J10" s="147" t="str">
        <f>IF(SUM(Leadership!D5:I5)&gt;=1, "Y","N")</f>
        <v>N</v>
      </c>
      <c r="K10" s="147" t="str">
        <f>IF(SUM(Leadership!D19:I19)&gt;=1,"Y","N")</f>
        <v>N</v>
      </c>
    </row>
    <row r="11" spans="1:27" ht="16.5" customHeight="1" x14ac:dyDescent="0.15">
      <c r="A11" s="147">
        <v>1.2</v>
      </c>
      <c r="B11" s="184" t="s">
        <v>221</v>
      </c>
      <c r="C11" s="182">
        <f>IFERROR((SUM('Leadership M'!D6:BA6)+(SUM(Leadership!D6*5,Leadership!E6*4,Leadership!F6*3,Leadership!G6*2,Leadership!H6*1)))/((COUNTA('Leadership M'!D6:BA6)-COUNTIF('Leadership M'!D6:BA6,"n"))+(SUM(Leadership!D6:H6))),0)</f>
        <v>0</v>
      </c>
      <c r="D11" s="182">
        <f>IFERROR((SUM('Leadership M'!D21:BA21)+(SUM(Leadership!D20*5,Leadership!E20*4,Leadership!F20*3,Leadership!G20*2,Leadership!H20*1)))/((COUNTA('Leadership M'!D21:BA21)-COUNTIF('Leadership M'!D21:BA21,"n"))+(SUM(Leadership!D20:H20))),0)</f>
        <v>0</v>
      </c>
      <c r="E11" s="182">
        <f>IF(OR(C11=0,D11=0),0,IFERROR(((SUM('Leadership M'!D6:BA6)+SUM('Leadership M'!D21:BA21))+(SUM(Leadership!D6*5,Leadership!E6*4,Leadership!F6*3,Leadership!G6*2,Leadership!H6*1)+(SUM(Leadership!D20*5,Leadership!E20*4,Leadership!F20*3,Leadership!G20*2,Leadership!H20*1))))/((COUNTA('Leadership M'!D6:BA6)-COUNTIF('Leadership M'!D6:BA6,"n")+(COUNTA('Leadership M'!D21:BA21)-COUNTIF('Leadership M'!D21:BA21,"n")))+(SUM(Leadership!D6:H6)+SUM(Leadership!D20:H20))),0))</f>
        <v>0</v>
      </c>
      <c r="F11" s="151"/>
      <c r="G11" s="182">
        <f t="shared" si="0"/>
        <v>0</v>
      </c>
      <c r="H11" s="150">
        <f>Leadership!I6+COUNTIF('Leadership M'!D6:BA6,"n")</f>
        <v>0</v>
      </c>
      <c r="I11" s="183">
        <f>Leadership!I20+COUNTIF('Leadership M'!D21:BA21,"n")</f>
        <v>0</v>
      </c>
      <c r="J11" s="147" t="str">
        <f>IF(SUM(Leadership!D6:I6)&gt;=1, "Y","N")</f>
        <v>N</v>
      </c>
      <c r="K11" s="147" t="str">
        <f>IF(SUM(Leadership!D20:I20)&gt;=1,"Y","N")</f>
        <v>N</v>
      </c>
    </row>
    <row r="12" spans="1:27" ht="16.5" customHeight="1" x14ac:dyDescent="0.15">
      <c r="A12" s="147">
        <v>1.3</v>
      </c>
      <c r="B12" s="185" t="s">
        <v>7</v>
      </c>
      <c r="C12" s="182">
        <f>IFERROR((SUM('Leadership M'!D7:BA7)+(SUM(Leadership!D7*5,Leadership!E7*4,Leadership!F7*3,Leadership!G7*2,Leadership!H7*1)))/((COUNTA('Leadership M'!D7:BA7)-COUNTIF('Leadership M'!D7:BA7,"n"))+(SUM(Leadership!D7:H7))),0)</f>
        <v>0</v>
      </c>
      <c r="D12" s="182">
        <f>IFERROR((SUM('Leadership M'!D22:BA22)+(SUM(Leadership!D21*5,Leadership!E21*4,Leadership!F21*3,Leadership!G21*2,Leadership!H21*1)))/((COUNTA('Leadership M'!D22:BA22)-COUNTIF('Leadership M'!D22:BA22,"n"))+(SUM(Leadership!D21:H21))),0)</f>
        <v>0</v>
      </c>
      <c r="E12" s="182">
        <f>IF(OR(C12=0,D12=0),0,IFERROR(((SUM('Leadership M'!D7:BA7)+SUM('Leadership M'!D22:BA22))+(SUM(Leadership!D7*5,Leadership!E7*4,Leadership!F7*3,Leadership!G7*2,Leadership!H7*1)+(SUM(Leadership!D21*5,Leadership!E21*4,Leadership!F21*3,Leadership!G21*2,Leadership!H21*1))))/((COUNTA('Leadership M'!D7:BA7)-COUNTIF('Leadership M'!D7:BA7,"n")+(COUNTA('Leadership M'!D22:BA22)-COUNTIF('Leadership M'!D22:BA22,"n")))+(SUM(Leadership!D7:H7)+SUM(Leadership!D21:H21))),0))</f>
        <v>0</v>
      </c>
      <c r="F12" s="152" t="str">
        <f t="shared" ref="F12:F20" si="1">IF(E12=0,"None",IF(E12&lt;=2.5,"Developing",IF(E12&lt;4.5,"Performing","Leading")))</f>
        <v>None</v>
      </c>
      <c r="G12" s="182">
        <f t="shared" si="0"/>
        <v>0</v>
      </c>
      <c r="H12" s="150">
        <f>Leadership!I7+COUNTIF('Leadership M'!D7:BA7,"n")</f>
        <v>0</v>
      </c>
      <c r="I12" s="183">
        <f>Leadership!I21+COUNTIF('Leadership M'!D22:BA22,"n")</f>
        <v>0</v>
      </c>
      <c r="J12" s="147" t="str">
        <f>IF(SUM(Leadership!D7:I7)&gt;=1, "Y","N")</f>
        <v>N</v>
      </c>
      <c r="K12" s="147" t="str">
        <f>IF(SUM(Leadership!D21:I21)&gt;=1,"Y","N")</f>
        <v>N</v>
      </c>
    </row>
    <row r="13" spans="1:27" ht="16.5" customHeight="1" x14ac:dyDescent="0.15">
      <c r="A13" s="147">
        <v>1.4</v>
      </c>
      <c r="B13" s="181" t="s">
        <v>250</v>
      </c>
      <c r="C13" s="182">
        <f>IFERROR((SUM('Leadership M'!D8:BA8)+(SUM(Leadership!D8*5,Leadership!E8*4,Leadership!F8*3,Leadership!G8*2,Leadership!H8*1)))/((COUNTA('Leadership M'!D8:BA8)-COUNTIF('Leadership M'!D8:BA8,"n"))+(SUM(Leadership!D8:H8))),0)</f>
        <v>0</v>
      </c>
      <c r="D13" s="182">
        <f>IFERROR((SUM('Leadership M'!D23:BA23)+(SUM(Leadership!D22*5,Leadership!E22*4,Leadership!F22*3,Leadership!G22*2,Leadership!H22*1)))/((COUNTA('Leadership M'!D23:BA23)-COUNTIF('Leadership M'!D23:BA23,"n"))+(SUM(Leadership!D22:H22))),0)</f>
        <v>0</v>
      </c>
      <c r="E13" s="182">
        <f>IF(OR(C13=0,D13=0),0,IFERROR(((SUM('Leadership M'!D8:BA8)+SUM('Leadership M'!D23:BA23))+(SUM(Leadership!D8*5,Leadership!E8*4,Leadership!F8*3,Leadership!G8*2,Leadership!H8*1)+(SUM(Leadership!D22*5,Leadership!E22*4,Leadership!F22*3,Leadership!G22*2,Leadership!H22*1))))/((COUNTA('Leadership M'!D8:BA8)-COUNTIF('Leadership M'!D8:BA8,"n")+(COUNTA('Leadership M'!D23:BA23)-COUNTIF('Leadership M'!D23:BA23,"n")))+(SUM(Leadership!D8:H8)+SUM(Leadership!D22:H22))),0))</f>
        <v>0</v>
      </c>
      <c r="F13" s="149" t="str">
        <f>IF(OR(E13=0,E14=0),"None",IF(((E13+E14)/2)&lt;=2.5,"Developing",IF(((E13+E14)/2)&lt;4.5,"Performing","Leading")))</f>
        <v>None</v>
      </c>
      <c r="G13" s="182">
        <f t="shared" si="0"/>
        <v>0</v>
      </c>
      <c r="H13" s="150">
        <f>Leadership!I8+COUNTIF('Leadership M'!D8:BA8,"n")</f>
        <v>0</v>
      </c>
      <c r="I13" s="183">
        <f>Leadership!I22+COUNTIF('Leadership M'!D23:BA23,"n")</f>
        <v>0</v>
      </c>
      <c r="J13" s="147" t="str">
        <f>IF(SUM(Leadership!D8:I8)&gt;=1, "Y","N")</f>
        <v>N</v>
      </c>
      <c r="K13" s="147" t="str">
        <f>IF(SUM(Leadership!D22:I22)&gt;=1,"Y","N")</f>
        <v>N</v>
      </c>
    </row>
    <row r="14" spans="1:27" ht="16.5" customHeight="1" x14ac:dyDescent="0.15">
      <c r="A14" s="147">
        <v>1.5</v>
      </c>
      <c r="B14" s="184" t="s">
        <v>251</v>
      </c>
      <c r="C14" s="182">
        <f>IFERROR((SUM('Leadership M'!D9:BA9)+(SUM(Leadership!D9*5,Leadership!E9*4,Leadership!F9*3,Leadership!G9*2,Leadership!H9*1)))/((COUNTA('Leadership M'!D9:BA9)-COUNTIF('Leadership M'!D9:BA9,"n"))+(SUM(Leadership!D9:H9))),0)</f>
        <v>0</v>
      </c>
      <c r="D14" s="182">
        <f>IFERROR((SUM('Leadership M'!D24:BA24)+(SUM(Leadership!D23*5,Leadership!E23*4,Leadership!F23*3,Leadership!G23*2,Leadership!H23*1)))/((COUNTA('Leadership M'!D24:BA24)-COUNTIF('Leadership M'!D24:BA24,"n"))+(SUM(Leadership!D23:H23))),0)</f>
        <v>0</v>
      </c>
      <c r="E14" s="182">
        <f>IF(OR(C14=0,D14=0),0,IFERROR(((SUM('Leadership M'!D9:BA9)+SUM('Leadership M'!D24:BA24))+(SUM(Leadership!D9*5,Leadership!E9*4,Leadership!F9*3,Leadership!G9*2,Leadership!H9*1)+(SUM(Leadership!D23*5,Leadership!E23*4,Leadership!F23*3,Leadership!G23*2,Leadership!H23*1))))/((COUNTA('Leadership M'!D9:BA9)-COUNTIF('Leadership M'!D9:BA9,"n")+(COUNTA('Leadership M'!D24:BA24)-COUNTIF('Leadership M'!D24:BA24,"n")))+(SUM(Leadership!D9:H9)+SUM(Leadership!D23:H23))),0))</f>
        <v>0</v>
      </c>
      <c r="F14" s="151"/>
      <c r="G14" s="182">
        <f t="shared" si="0"/>
        <v>0</v>
      </c>
      <c r="H14" s="150">
        <f>Leadership!I9+COUNTIF('Leadership M'!D9:BA9,"n")</f>
        <v>0</v>
      </c>
      <c r="I14" s="183">
        <f>Leadership!I23+COUNTIF('Leadership M'!D24:BA24,"n")</f>
        <v>0</v>
      </c>
      <c r="J14" s="147" t="str">
        <f>IF(SUM(Leadership!D9:I9)&gt;=1, "Y","N")</f>
        <v>N</v>
      </c>
      <c r="K14" s="147" t="str">
        <f>IF(SUM(Leadership!D23:I23)&gt;=1,"Y","N")</f>
        <v>N</v>
      </c>
    </row>
    <row r="15" spans="1:27" ht="25.5" customHeight="1" x14ac:dyDescent="0.15">
      <c r="A15" s="147">
        <v>1.6</v>
      </c>
      <c r="B15" s="185" t="s">
        <v>8</v>
      </c>
      <c r="C15" s="182">
        <f>IFERROR((SUM('Leadership M'!D10:BA10)+(SUM(Leadership!D10*5,Leadership!E10*4,Leadership!F10*3,Leadership!G10*2,Leadership!H10*1)))/((COUNTA('Leadership M'!D10:BA10)-COUNTIF('Leadership M'!D10:BA10,"n"))+(SUM(Leadership!D10:H10))),0)</f>
        <v>0</v>
      </c>
      <c r="D15" s="182">
        <f>IFERROR((SUM('Leadership M'!D25:BA25)+(SUM(Leadership!D24*5,Leadership!E24*4,Leadership!F24*3,Leadership!G24*2,Leadership!H24*1)))/((COUNTA('Leadership M'!D25:BA25)-COUNTIF('Leadership M'!D25:BA25,"n"))+(SUM(Leadership!D24:H24))),0)</f>
        <v>0</v>
      </c>
      <c r="E15" s="182">
        <f>IF(OR(C15=0,D15=0),0,IFERROR(((SUM('Leadership M'!D10:BA10)+SUM('Leadership M'!D25:BA25))+(SUM(Leadership!D10*5,Leadership!E10*4,Leadership!F10*3,Leadership!G10*2,Leadership!H10*1)+(SUM(Leadership!D24*5,Leadership!E24*4,Leadership!F24*3,Leadership!G24*2,Leadership!H24*1))))/((COUNTA('Leadership M'!D10:BA10)-COUNTIF('Leadership M'!D10:BA10,"n")+(COUNTA('Leadership M'!D25:BA25)-COUNTIF('Leadership M'!D25:BA25,"n")))+(SUM(Leadership!D10:H10)+SUM(Leadership!D24:H24))),0))</f>
        <v>0</v>
      </c>
      <c r="F15" s="152" t="str">
        <f t="shared" si="1"/>
        <v>None</v>
      </c>
      <c r="G15" s="182">
        <f t="shared" si="0"/>
        <v>0</v>
      </c>
      <c r="H15" s="150">
        <f>Leadership!I10+COUNTIF('Leadership M'!D10:BA10,"n")</f>
        <v>0</v>
      </c>
      <c r="I15" s="183">
        <f>Leadership!I24+COUNTIF('Leadership M'!D25:BA25,"n")</f>
        <v>0</v>
      </c>
      <c r="J15" s="147" t="str">
        <f>IF(SUM(Leadership!D10:I10)&gt;=1, "Y","N")</f>
        <v>N</v>
      </c>
      <c r="K15" s="147" t="str">
        <f>IF(SUM(Leadership!D24:I24)&gt;=1,"Y","N")</f>
        <v>N</v>
      </c>
    </row>
    <row r="16" spans="1:27" ht="16.5" customHeight="1" x14ac:dyDescent="0.15">
      <c r="A16" s="147">
        <v>1.7</v>
      </c>
      <c r="B16" s="185" t="s">
        <v>9</v>
      </c>
      <c r="C16" s="182">
        <f>IFERROR((SUM('Leadership M'!D11:BA11)+(SUM(Leadership!D11*5,Leadership!E11*4,Leadership!F11*3,Leadership!G11*2,Leadership!H11*1)))/((COUNTA('Leadership M'!D11:BA11)-COUNTIF('Leadership M'!D11:BA11,"n"))+(SUM(Leadership!D11:H11))),0)</f>
        <v>0</v>
      </c>
      <c r="D16" s="182">
        <f>IFERROR((SUM('Leadership M'!D26:BA26)+(SUM(Leadership!D25*5,Leadership!E25*4,Leadership!F25*3,Leadership!G25*2,Leadership!H25*1)))/((COUNTA('Leadership M'!D26:BA26)-COUNTIF('Leadership M'!D26:BA26,"n"))+(SUM(Leadership!D25:H25))),0)</f>
        <v>0</v>
      </c>
      <c r="E16" s="182">
        <f>IF(OR(C16=0,D16=0),0,IFERROR(((SUM('Leadership M'!D11:BA11)+SUM('Leadership M'!D26:BA26))+(SUM(Leadership!D11*5,Leadership!E11*4,Leadership!F11*3,Leadership!G11*2,Leadership!H11*1)+(SUM(Leadership!D25*5,Leadership!E25*4,Leadership!F25*3,Leadership!G25*2,Leadership!H25*1))))/((COUNTA('Leadership M'!D11:BA11)-COUNTIF('Leadership M'!D11:BA11,"n")+(COUNTA('Leadership M'!D26:BA26)-COUNTIF('Leadership M'!D26:BA26,"n")))+(SUM(Leadership!D11:H11)+SUM(Leadership!D25:H25))),0))</f>
        <v>0</v>
      </c>
      <c r="F16" s="152" t="str">
        <f t="shared" si="1"/>
        <v>None</v>
      </c>
      <c r="G16" s="182">
        <f t="shared" si="0"/>
        <v>0</v>
      </c>
      <c r="H16" s="150">
        <f>Leadership!I11+COUNTIF('Leadership M'!D11:BA11,"n")</f>
        <v>0</v>
      </c>
      <c r="I16" s="183">
        <f>Leadership!I25+COUNTIF('Leadership M'!D26:BA26,"n")</f>
        <v>0</v>
      </c>
      <c r="J16" s="147" t="str">
        <f>IF(SUM(Leadership!D11:I11)&gt;=1, "Y","N")</f>
        <v>N</v>
      </c>
      <c r="K16" s="147" t="str">
        <f>IF(SUM(Leadership!D25:I25)&gt;=1,"Y","N")</f>
        <v>N</v>
      </c>
    </row>
    <row r="17" spans="1:27" ht="26.25" customHeight="1" x14ac:dyDescent="0.15">
      <c r="A17" s="147">
        <v>1.8</v>
      </c>
      <c r="B17" s="185" t="s">
        <v>10</v>
      </c>
      <c r="C17" s="182">
        <f>IFERROR((SUM('Leadership M'!D12:BA12)+(SUM(Leadership!D12*5,Leadership!E12*4,Leadership!F12*3,Leadership!G12*2,Leadership!H12*1)))/((COUNTA('Leadership M'!D12:BA12)-COUNTIF('Leadership M'!D12:BA12,"n"))+(SUM(Leadership!D12:H12))),0)</f>
        <v>0</v>
      </c>
      <c r="D17" s="182">
        <f>IFERROR((SUM('Leadership M'!D27:BA27)+(SUM(Leadership!D26*5,Leadership!E26*4,Leadership!F26*3,Leadership!G26*2,Leadership!H26*1)))/((COUNTA('Leadership M'!D27:BA27)-COUNTIF('Leadership M'!D27:BA27,"n"))+(SUM(Leadership!D26:H26))),0)</f>
        <v>0</v>
      </c>
      <c r="E17" s="182">
        <f>IF(OR(C17=0,D17=0),0,IFERROR(((SUM('Leadership M'!D12:BA12)+SUM('Leadership M'!D27:BA27))+(SUM(Leadership!D12*5,Leadership!E12*4,Leadership!F12*3,Leadership!G12*2,Leadership!H12*1)+(SUM(Leadership!D26*5,Leadership!E26*4,Leadership!F26*3,Leadership!G26*2,Leadership!H26*1))))/((COUNTA('Leadership M'!D12:BA12)-COUNTIF('Leadership M'!D12:BA12,"n")+(COUNTA('Leadership M'!D27:BA27)-COUNTIF('Leadership M'!D27:BA27,"n")))+(SUM(Leadership!D12:H12)+SUM(Leadership!D26:H26))),0))</f>
        <v>0</v>
      </c>
      <c r="F17" s="152" t="str">
        <f t="shared" si="1"/>
        <v>None</v>
      </c>
      <c r="G17" s="182">
        <f t="shared" si="0"/>
        <v>0</v>
      </c>
      <c r="H17" s="150">
        <f>Leadership!I12+COUNTIF('Leadership M'!D12:BA12,"n")</f>
        <v>0</v>
      </c>
      <c r="I17" s="183">
        <f>Leadership!I26+COUNTIF('Leadership M'!D27:BA27,"n")</f>
        <v>0</v>
      </c>
      <c r="J17" s="147" t="str">
        <f>IF(SUM(Leadership!D12:I12)&gt;=1, "Y","N")</f>
        <v>N</v>
      </c>
      <c r="K17" s="147" t="str">
        <f>IF(SUM(Leadership!D26:I26)&gt;=1,"Y","N")</f>
        <v>N</v>
      </c>
    </row>
    <row r="18" spans="1:27" ht="16.5" customHeight="1" x14ac:dyDescent="0.15">
      <c r="A18" s="147">
        <v>1.9</v>
      </c>
      <c r="B18" s="185" t="s">
        <v>11</v>
      </c>
      <c r="C18" s="182">
        <f>IFERROR((SUM('Leadership M'!D13:BA13)+(SUM(Leadership!D13*5,Leadership!E13*4,Leadership!F13*3,Leadership!G13*2,Leadership!H13*1)))/((COUNTA('Leadership M'!D13:BA13)-COUNTIF('Leadership M'!D13:BA13,"n"))+(SUM(Leadership!D13:H13))),0)</f>
        <v>0</v>
      </c>
      <c r="D18" s="182">
        <f>IFERROR((SUM('Leadership M'!D28:BA28)+(SUM(Leadership!D27*5,Leadership!E27*4,Leadership!F27*3,Leadership!G27*2,Leadership!H27*1)))/((COUNTA('Leadership M'!D28:BA28)-COUNTIF('Leadership M'!D28:BA28,"n"))+(SUM(Leadership!D27:H27))),0)</f>
        <v>0</v>
      </c>
      <c r="E18" s="182">
        <f>IF(OR(C18=0,D18=0),0,IFERROR(((SUM('Leadership M'!D13:BA13)+SUM('Leadership M'!D28:BA28))+(SUM(Leadership!D13*5,Leadership!E13*4,Leadership!F13*3,Leadership!G13*2,Leadership!H13*1)+(SUM(Leadership!D27*5,Leadership!E27*4,Leadership!F27*3,Leadership!G27*2,Leadership!H27*1))))/((COUNTA('Leadership M'!D13:BA13)-COUNTIF('Leadership M'!D13:BA13,"n")+(COUNTA('Leadership M'!D28:BA28)-COUNTIF('Leadership M'!D28:BA28,"n")))+(SUM(Leadership!D13:H13)+SUM(Leadership!D27:H27))),0))</f>
        <v>0</v>
      </c>
      <c r="F18" s="152" t="str">
        <f t="shared" si="1"/>
        <v>None</v>
      </c>
      <c r="G18" s="182">
        <f t="shared" si="0"/>
        <v>0</v>
      </c>
      <c r="H18" s="150">
        <f>Leadership!I13+COUNTIF('Leadership M'!D13:BA13,"n")</f>
        <v>0</v>
      </c>
      <c r="I18" s="183">
        <f>Leadership!I27+COUNTIF('Leadership M'!D28:BA28,"n")</f>
        <v>0</v>
      </c>
      <c r="J18" s="147" t="str">
        <f>IF(SUM(Leadership!D13:I13)&gt;=1, "Y","N")</f>
        <v>N</v>
      </c>
      <c r="K18" s="147" t="str">
        <f>IF(SUM(Leadership!D27:I27)&gt;=1,"Y","N")</f>
        <v>N</v>
      </c>
    </row>
    <row r="19" spans="1:27" ht="26.25" customHeight="1" x14ac:dyDescent="0.15">
      <c r="A19" s="153">
        <v>1.1000000000000001</v>
      </c>
      <c r="B19" s="185" t="s">
        <v>12</v>
      </c>
      <c r="C19" s="182">
        <f>IFERROR((SUM('Leadership M'!D14:BA14)+(SUM(Leadership!D14*5,Leadership!E14*4,Leadership!F14*3,Leadership!G14*2,Leadership!H14*1)))/((COUNTA('Leadership M'!D14:BA14)-COUNTIF('Leadership M'!D14:BA14,"n"))+(SUM(Leadership!D14:H14))),0)</f>
        <v>0</v>
      </c>
      <c r="D19" s="182">
        <f>IFERROR((SUM('Leadership M'!D29:BA29)+(SUM(Leadership!D28*5,Leadership!E28*4,Leadership!F28*3,Leadership!G28*2,Leadership!H28*1)))/((COUNTA('Leadership M'!D29:BA29)-COUNTIF('Leadership M'!D29:BA29,"n"))+(SUM(Leadership!D28:H28))),0)</f>
        <v>0</v>
      </c>
      <c r="E19" s="182">
        <f>IF(OR(C19=0,D19=0),0,IFERROR(((SUM('Leadership M'!D14:BA14)+SUM('Leadership M'!D29:BA29))+(SUM(Leadership!D14*5,Leadership!E14*4,Leadership!F14*3,Leadership!G14*2,Leadership!H14*1)+(SUM(Leadership!D28*5,Leadership!E28*4,Leadership!F28*3,Leadership!G28*2,Leadership!H28*1))))/((COUNTA('Leadership M'!D14:BA14)-COUNTIF('Leadership M'!D14:BA14,"n")+(COUNTA('Leadership M'!D29:BA29)-COUNTIF('Leadership M'!D29:BA29,"n")))+(SUM(Leadership!D14:H14)+SUM(Leadership!D28:H28))),0))</f>
        <v>0</v>
      </c>
      <c r="F19" s="152" t="str">
        <f t="shared" si="1"/>
        <v>None</v>
      </c>
      <c r="G19" s="182">
        <f t="shared" si="0"/>
        <v>0</v>
      </c>
      <c r="H19" s="150">
        <f>Leadership!I14+COUNTIF('Leadership M'!D14:BA14,"n")</f>
        <v>0</v>
      </c>
      <c r="I19" s="183">
        <f>Leadership!I28+COUNTIF('Leadership M'!D29:BA29,"n")</f>
        <v>0</v>
      </c>
      <c r="J19" s="147" t="str">
        <f>IF(SUM(Leadership!D14:I14)&gt;=1, "Y","N")</f>
        <v>N</v>
      </c>
      <c r="K19" s="147" t="str">
        <f>IF(SUM(Leadership!D28:I28)&gt;=1,"Y","N")</f>
        <v>N</v>
      </c>
      <c r="AA19" s="189"/>
    </row>
    <row r="20" spans="1:27" ht="16.5" customHeight="1" x14ac:dyDescent="0.15">
      <c r="A20" s="153">
        <v>1.1100000000000001</v>
      </c>
      <c r="B20" s="185" t="s">
        <v>13</v>
      </c>
      <c r="C20" s="182">
        <f>IFERROR((SUM('Leadership M'!D15:BA15)+(SUM(Leadership!D15*5,Leadership!E15*4,Leadership!F15*3,Leadership!G15*2,Leadership!H15*1)))/((COUNTA('Leadership M'!D15:BA15)-COUNTIF('Leadership M'!D15:BA15,"n"))+(SUM(Leadership!D15:H15))),0)</f>
        <v>0</v>
      </c>
      <c r="D20" s="182">
        <f>IFERROR((SUM('Leadership M'!D30:BA30)+(SUM(Leadership!D29*5,Leadership!E29*4,Leadership!F29*3,Leadership!G29*2,Leadership!H29*1)))/((COUNTA('Leadership M'!D30:BA30)-COUNTIF('Leadership M'!D30:BA30,"n"))+(SUM(Leadership!D29:H29))),0)</f>
        <v>0</v>
      </c>
      <c r="E20" s="182">
        <f>IF(OR(C20=0,D20=0),0,IFERROR(((SUM('Leadership M'!D15:BA15)+SUM('Leadership M'!D30:BA30))+(SUM(Leadership!D15*5,Leadership!E15*4,Leadership!F15*3,Leadership!G15*2,Leadership!H15*1)+(SUM(Leadership!D29*5,Leadership!E29*4,Leadership!F29*3,Leadership!G29*2,Leadership!H29*1))))/((COUNTA('Leadership M'!D15:BA15)-COUNTIF('Leadership M'!D15:BA15,"n")+(COUNTA('Leadership M'!D30:BA30)-COUNTIF('Leadership M'!D30:BA30,"n")))+(SUM(Leadership!D15:H15)+SUM(Leadership!D29:H29))),0))</f>
        <v>0</v>
      </c>
      <c r="F20" s="152" t="str">
        <f t="shared" si="1"/>
        <v>None</v>
      </c>
      <c r="G20" s="182">
        <f t="shared" si="0"/>
        <v>0</v>
      </c>
      <c r="H20" s="150">
        <f>Leadership!I15+COUNTIF('Leadership M'!D15:BA15,"n")</f>
        <v>0</v>
      </c>
      <c r="I20" s="183">
        <f>Leadership!I29+COUNTIF('Leadership M'!D30:BA30,"n")</f>
        <v>0</v>
      </c>
      <c r="J20" s="147" t="str">
        <f>IF(SUM(Leadership!D15:I15)&gt;=1, "Y","N")</f>
        <v>N</v>
      </c>
      <c r="K20" s="147" t="str">
        <f>IF(SUM(Leadership!D29:I29)&gt;=1,"Y","N")</f>
        <v>N</v>
      </c>
      <c r="AA20" s="189"/>
    </row>
    <row r="21" spans="1:27" ht="16.5" customHeight="1" x14ac:dyDescent="0.15">
      <c r="A21" s="154">
        <v>1.1200000000000001</v>
      </c>
      <c r="B21" s="186" t="s">
        <v>14</v>
      </c>
      <c r="C21" s="182">
        <f>IFERROR((SUM('Leadership M'!D16:BA16)+(SUM(Leadership!D16*5,Leadership!E16*4,Leadership!F16*3,Leadership!G16*2,Leadership!H16*1)))/((COUNTA('Leadership M'!D16:BA16)-COUNTIF('Leadership M'!D16:BA16,"n"))+(SUM(Leadership!D16:H16))),0)</f>
        <v>0</v>
      </c>
      <c r="D21" s="182">
        <f>IFERROR((SUM('Leadership M'!D31:BA31)+(SUM(Leadership!D30*5,Leadership!E30*4,Leadership!F30*3,Leadership!G30*2,Leadership!H30*1)))/((COUNTA('Leadership M'!D31:BA31)-COUNTIF('Leadership M'!D31:BA31,"n"))+(SUM(Leadership!D30:H30))),0)</f>
        <v>0</v>
      </c>
      <c r="E21" s="182">
        <f>IF(OR(C21=0,D21=0),0,IFERROR(((SUM('Leadership M'!D16:BA16)+SUM('Leadership M'!D31:BA31))+(SUM(Leadership!D16*5,Leadership!E16*4,Leadership!F16*3,Leadership!G16*2,Leadership!H16*1)+(SUM(Leadership!D30*5,Leadership!E30*4,Leadership!F30*3,Leadership!G30*2,Leadership!H30*1))))/((COUNTA('Leadership M'!D16:BA16)-COUNTIF('Leadership M'!D16:BA16,"n")+(COUNTA('Leadership M'!D31:BA31)-COUNTIF('Leadership M'!D31:BA31,"n")))+(SUM(Leadership!D16:H16)+SUM(Leadership!D30:H30))),0))</f>
        <v>0</v>
      </c>
      <c r="F21" s="152" t="str">
        <f>IF(E21=0,"None",IF(E21&lt;=2.5,"Developing",IF(E21&lt;4.5,"Performing","Leading")))</f>
        <v>None</v>
      </c>
      <c r="G21" s="182">
        <f t="shared" si="0"/>
        <v>0</v>
      </c>
      <c r="H21" s="150">
        <f>Leadership!I16+COUNTIF('Leadership M'!D16:BA16,"n")</f>
        <v>0</v>
      </c>
      <c r="I21" s="183">
        <f>Leadership!I30+COUNTIF('Leadership M'!D31:BA31,"n")</f>
        <v>0</v>
      </c>
      <c r="J21" s="147" t="str">
        <f>IF(SUM(Leadership!D16:I16)&gt;=1, "Y","N")</f>
        <v>N</v>
      </c>
      <c r="K21" s="147" t="str">
        <f>IF(SUM(Leadership!D30:I30)&gt;=1,"Y","N")</f>
        <v>N</v>
      </c>
      <c r="AA21" s="189"/>
    </row>
    <row r="22" spans="1:27" ht="16.5" customHeight="1" x14ac:dyDescent="0.15">
      <c r="A22" s="187"/>
      <c r="B22" s="188"/>
      <c r="C22" s="189"/>
      <c r="D22" s="189"/>
      <c r="E22" s="189"/>
      <c r="F22" s="152"/>
      <c r="G22" s="152"/>
      <c r="H22" s="152"/>
      <c r="I22" s="152"/>
      <c r="J22" s="152"/>
      <c r="K22" s="152"/>
      <c r="AA22" s="189"/>
    </row>
    <row r="23" spans="1:27" ht="24.75" customHeight="1" x14ac:dyDescent="0.15">
      <c r="A23" s="190" t="s">
        <v>133</v>
      </c>
      <c r="B23" s="191"/>
      <c r="C23" s="215" t="s">
        <v>244</v>
      </c>
      <c r="D23" s="215"/>
      <c r="E23" s="215"/>
      <c r="F23" s="192" t="str" cm="1">
        <f t="array" ref="F23">IF(OR(F10:F20="None",F25:F31="None",F35:F48="None"),"None",IF(OR(F25:F31="Developing"),"Developing",IF(OR(F25:F31="Performing",F10:F21="Developing",F35:F64="Developing",F10:F21="Performing",SUM(COUNTIF(F35:F64,"Leading")&lt;3)),"Performing","Leading")))</f>
        <v>None</v>
      </c>
      <c r="G23" s="152"/>
      <c r="H23" s="152"/>
      <c r="I23" s="152"/>
      <c r="J23" s="152"/>
      <c r="K23" s="152"/>
      <c r="AA23" s="164"/>
    </row>
    <row r="24" spans="1:27" ht="24.75" customHeight="1" x14ac:dyDescent="0.15">
      <c r="A24" s="180" t="s">
        <v>245</v>
      </c>
      <c r="B24" s="180" t="s">
        <v>252</v>
      </c>
      <c r="C24" s="180" t="s">
        <v>167</v>
      </c>
      <c r="D24" s="180" t="s">
        <v>168</v>
      </c>
      <c r="E24" s="180" t="s">
        <v>169</v>
      </c>
      <c r="F24" s="180" t="s">
        <v>139</v>
      </c>
      <c r="G24" s="180" t="s">
        <v>142</v>
      </c>
      <c r="H24" s="180" t="s">
        <v>170</v>
      </c>
      <c r="I24" s="180" t="s">
        <v>172</v>
      </c>
      <c r="J24" s="180" t="s">
        <v>216</v>
      </c>
      <c r="K24" s="180" t="s">
        <v>171</v>
      </c>
      <c r="AA24" s="164"/>
    </row>
    <row r="25" spans="1:27" ht="17.25" customHeight="1" x14ac:dyDescent="0.15">
      <c r="A25" s="147">
        <v>2.1</v>
      </c>
      <c r="B25" s="185" t="s">
        <v>15</v>
      </c>
      <c r="C25" s="182">
        <f>IFERROR((SUM('Worker Engagement M'!C5:AZ5)+(SUM('Worker Engagement'!C5*5,'Worker Engagement'!D5*4,'Worker Engagement'!E5*3,'Worker Engagement'!F5*2,'Worker Engagement'!G5*1)))/((COUNTA('Worker Engagement M'!C5:AZ5)-COUNTIF('Worker Engagement M'!C5:AZ5,"n"))+(SUM('Worker Engagement'!C5:G5))),0)</f>
        <v>0</v>
      </c>
      <c r="D25" s="182">
        <f>IFERROR((SUM('Worker Engagement M'!C15:AZ15)+(SUM('Worker Engagement'!C14*5,'Worker Engagement'!D14*4,'Worker Engagement'!E14*3,'Worker Engagement'!F14*2,'Worker Engagement'!G14*1)))/((COUNTA('Worker Engagement M'!C15:AZ15)-COUNTIF('Worker Engagement M'!C15:AZ15,"n"))+(SUM('Worker Engagement'!C14:G14))),0)</f>
        <v>0</v>
      </c>
      <c r="E25" s="182">
        <f>IF(OR(C25=0,D25=0),0,IFERROR(((SUM('Worker Engagement M'!C5:AZ5)+SUM('Worker Engagement M'!C15:AZ15))+(SUM('Worker Engagement'!C5*5,'Worker Engagement'!D5*4,'Worker Engagement'!E5*3,'Worker Engagement'!F5*2,'Worker Engagement'!G5*1)+SUM('Worker Engagement'!C14*5,'Worker Engagement'!D14*4,'Worker Engagement'!E14*3,'Worker Engagement'!F14*2,'Worker Engagement'!G14*1)))/(((COUNTA('Worker Engagement M'!C5:AZ5)-COUNTIF('Worker Engagement M'!C5:AZ5,"n")+(COUNTA('Worker Engagement M'!C15:AZ15)-COUNTIF('Worker Engagement M'!C15:AZ15,"n"))))+(SUM('Worker Engagement'!C5:G5)+SUM('Worker Engagement'!C14:G14))),0))</f>
        <v>0</v>
      </c>
      <c r="F25" s="152" t="str">
        <f t="shared" ref="F25:F64" si="2">IF(E25=0,"None",IF(E25&lt;=2.5,"Developing",IF(E25&lt;4.5,"Performing","Leading")))</f>
        <v>None</v>
      </c>
      <c r="G25" s="193">
        <f t="shared" ref="G25:G31" si="3">IFERROR(ABS(D25-C25),"None")</f>
        <v>0</v>
      </c>
      <c r="H25" s="150">
        <f>'Worker Engagement'!H5+COUNTIF('Worker Engagement M'!C5:AZ5,"n")</f>
        <v>0</v>
      </c>
      <c r="I25" s="150">
        <f>'Worker Engagement'!H14+COUNTIF('Worker Engagement M'!C15:AZ15,"n")</f>
        <v>0</v>
      </c>
      <c r="J25" s="147" t="str">
        <f>IF(SUM('Worker Engagement'!C5:H5)&gt;=1,"Y","N")</f>
        <v>N</v>
      </c>
      <c r="K25" s="147" t="str">
        <f>IF(SUM('Worker Engagement'!C14:H14)&gt;=1,"Y","N")</f>
        <v>N</v>
      </c>
    </row>
    <row r="26" spans="1:27" ht="16.5" customHeight="1" x14ac:dyDescent="0.15">
      <c r="A26" s="147">
        <v>2.2000000000000002</v>
      </c>
      <c r="B26" s="185" t="s">
        <v>16</v>
      </c>
      <c r="C26" s="182">
        <f>IFERROR((SUM('Worker Engagement M'!C6:AZ6)+(SUM('Worker Engagement'!C6*5,'Worker Engagement'!D6*4,'Worker Engagement'!E6*3,'Worker Engagement'!F6*2,'Worker Engagement'!G6*1)))/((COUNTA('Worker Engagement M'!C6:AZ6)-COUNTIF('Worker Engagement M'!C6:AZ6,"n"))+(SUM('Worker Engagement'!C6:G6))),0)</f>
        <v>0</v>
      </c>
      <c r="D26" s="182">
        <f>IFERROR((SUM('Worker Engagement M'!C16:AZ16)+(SUM('Worker Engagement'!C15*5,'Worker Engagement'!D15*4,'Worker Engagement'!E15*3,'Worker Engagement'!F15*2,'Worker Engagement'!G15*1)))/((COUNTA('Worker Engagement M'!C16:AZ16)-COUNTIF('Worker Engagement M'!C16:AZ16,"n"))+(SUM('Worker Engagement'!C15:G15))),0)</f>
        <v>0</v>
      </c>
      <c r="E26" s="182">
        <f>IF(OR(C26=0,D26=0),0,IFERROR(((SUM('Worker Engagement M'!C6:AZ6)+SUM('Worker Engagement M'!C16:AZ16))+(SUM('Worker Engagement'!C6*5,'Worker Engagement'!D6*4,'Worker Engagement'!E6*3,'Worker Engagement'!F6*2,'Worker Engagement'!G6*1)+SUM('Worker Engagement'!C15*5,'Worker Engagement'!D15*4,'Worker Engagement'!E15*3,'Worker Engagement'!F15*2,'Worker Engagement'!G15*1)))/(((COUNTA('Worker Engagement M'!C6:AZ6)-COUNTIF('Worker Engagement M'!C6:AZ6,"n")+(COUNTA('Worker Engagement M'!C16:AZ16)-COUNTIF('Worker Engagement M'!C16:AZ16,"n"))))+(SUM('Worker Engagement'!C6:G6)+SUM('Worker Engagement'!C15:G15))),0))</f>
        <v>0</v>
      </c>
      <c r="F26" s="152" t="str">
        <f t="shared" si="2"/>
        <v>None</v>
      </c>
      <c r="G26" s="193">
        <f t="shared" si="3"/>
        <v>0</v>
      </c>
      <c r="H26" s="150">
        <f>'Worker Engagement'!H6+COUNTIF('Worker Engagement M'!C6:AZ6,"n")</f>
        <v>0</v>
      </c>
      <c r="I26" s="150">
        <f>'Worker Engagement'!H15+COUNTIF('Worker Engagement M'!C16:AZ16,"n")</f>
        <v>0</v>
      </c>
      <c r="J26" s="147" t="str">
        <f>IF(SUM('Worker Engagement'!C6:H6)&gt;=1,"Y","N")</f>
        <v>N</v>
      </c>
      <c r="K26" s="147" t="str">
        <f>IF(SUM('Worker Engagement'!C15:H15)&gt;=1,"Y","N")</f>
        <v>N</v>
      </c>
    </row>
    <row r="27" spans="1:27" ht="16.5" customHeight="1" x14ac:dyDescent="0.15">
      <c r="A27" s="147">
        <v>2.2999999999999998</v>
      </c>
      <c r="B27" s="181" t="s">
        <v>17</v>
      </c>
      <c r="C27" s="182">
        <f>IFERROR((SUM('Worker Engagement M'!C7:AZ7)+(SUM('Worker Engagement'!C7*5,'Worker Engagement'!D7*4,'Worker Engagement'!E7*3,'Worker Engagement'!F7*2,'Worker Engagement'!G7*1)))/((COUNTA('Worker Engagement M'!C7:AZ7)-COUNTIF('Worker Engagement M'!C7:AZ7,"n"))+(SUM('Worker Engagement'!C7:G7))),0)</f>
        <v>0</v>
      </c>
      <c r="D27" s="182">
        <f>IFERROR((SUM('Worker Engagement M'!C17:AZ17)+(SUM('Worker Engagement'!C16*5,'Worker Engagement'!D16*4,'Worker Engagement'!E16*3,'Worker Engagement'!F16*2,'Worker Engagement'!G16*1)))/((COUNTA('Worker Engagement M'!C17:AZ17)-COUNTIF('Worker Engagement M'!C17:AZ17,"n"))+(SUM('Worker Engagement'!C16:G16))),0)</f>
        <v>0</v>
      </c>
      <c r="E27" s="182">
        <f>IF(OR(C27=0,D27=0),0,IFERROR(((SUM('Worker Engagement M'!C7:AZ7)+SUM('Worker Engagement M'!C17:AZ17))+(SUM('Worker Engagement'!C7*5,'Worker Engagement'!D7*4,'Worker Engagement'!E7*3,'Worker Engagement'!F7*2,'Worker Engagement'!G7*1)+SUM('Worker Engagement'!C16*5,'Worker Engagement'!D16*4,'Worker Engagement'!E16*3,'Worker Engagement'!F16*2,'Worker Engagement'!G16*1)))/(((COUNTA('Worker Engagement M'!C7:AZ7)-COUNTIF('Worker Engagement M'!C7:AZ7,"n")+(COUNTA('Worker Engagement M'!C17:AZ17)-COUNTIF('Worker Engagement M'!C17:AZ17,"n"))))+(SUM('Worker Engagement'!C7:G7)+SUM('Worker Engagement'!C16:G16))),0))</f>
        <v>0</v>
      </c>
      <c r="F27" s="149" t="str">
        <f>IF(OR(E27=0,E28=0,E29=0),"None",IF(((E27+E28+E29)/3)&lt;=2.5,"Developing",IF(((E27+E28+E29)/3)&lt;4.5,"Performing","Leading")))</f>
        <v>None</v>
      </c>
      <c r="G27" s="193">
        <f t="shared" si="3"/>
        <v>0</v>
      </c>
      <c r="H27" s="150">
        <f>'Worker Engagement'!H7+COUNTIF('Worker Engagement M'!C7:AZ7,"n")</f>
        <v>0</v>
      </c>
      <c r="I27" s="150">
        <f>'Worker Engagement'!H16+COUNTIF('Worker Engagement M'!C17:AZ17,"n")</f>
        <v>0</v>
      </c>
      <c r="J27" s="147" t="str">
        <f>IF(SUM('Worker Engagement'!C7:H7)&gt;=1,"Y","N")</f>
        <v>N</v>
      </c>
      <c r="K27" s="147" t="str">
        <f>IF(SUM('Worker Engagement'!C16:H16)&gt;=1,"Y","N")</f>
        <v>N</v>
      </c>
    </row>
    <row r="28" spans="1:27" ht="16.5" customHeight="1" x14ac:dyDescent="0.15">
      <c r="A28" s="147">
        <v>2.4</v>
      </c>
      <c r="B28" s="194" t="s">
        <v>18</v>
      </c>
      <c r="C28" s="182">
        <f>IFERROR((SUM('Worker Engagement M'!C8:AZ8)+(SUM('Worker Engagement'!C8*5,'Worker Engagement'!D8*4,'Worker Engagement'!E8*3,'Worker Engagement'!F8*2,'Worker Engagement'!G8*1)))/((COUNTA('Worker Engagement M'!C8:AZ8)-COUNTIF('Worker Engagement M'!C8:AZ8,"n"))+(SUM('Worker Engagement'!C8:G8))),0)</f>
        <v>0</v>
      </c>
      <c r="D28" s="182">
        <f>IFERROR((SUM('Worker Engagement M'!C18:AZ18)+(SUM('Worker Engagement'!C17*5,'Worker Engagement'!D17*4,'Worker Engagement'!E17*3,'Worker Engagement'!F17*2,'Worker Engagement'!G17*1)))/((COUNTA('Worker Engagement M'!C18:AZ18)-COUNTIF('Worker Engagement M'!C18:AZ18,"n"))+(SUM('Worker Engagement'!C17:G17))),0)</f>
        <v>0</v>
      </c>
      <c r="E28" s="182">
        <f>IF(OR(C28=0,D28=0),0,IFERROR(((SUM('Worker Engagement M'!C8:AZ8)+SUM('Worker Engagement M'!C18:AZ18))+(SUM('Worker Engagement'!C8*5,'Worker Engagement'!D8*4,'Worker Engagement'!E8*3,'Worker Engagement'!F8*2,'Worker Engagement'!G8*1)+SUM('Worker Engagement'!C17*5,'Worker Engagement'!D17*4,'Worker Engagement'!E17*3,'Worker Engagement'!F17*2,'Worker Engagement'!G17*1)))/(((COUNTA('Worker Engagement M'!C8:AZ8)-COUNTIF('Worker Engagement M'!C8:AZ8,"n")+(COUNTA('Worker Engagement M'!C18:AZ18)-COUNTIF('Worker Engagement M'!C18:AZ18,"n"))))+(SUM('Worker Engagement'!C8:G8)+SUM('Worker Engagement'!C17:G17))),0))</f>
        <v>0</v>
      </c>
      <c r="F28" s="195"/>
      <c r="G28" s="193">
        <f t="shared" si="3"/>
        <v>0</v>
      </c>
      <c r="H28" s="150">
        <f>'Worker Engagement'!H8+COUNTIF('Worker Engagement M'!C8:AZ8,"n")</f>
        <v>0</v>
      </c>
      <c r="I28" s="150">
        <f>'Worker Engagement'!H17+COUNTIF('Worker Engagement M'!C18:AZ18,"n")</f>
        <v>0</v>
      </c>
      <c r="J28" s="147" t="str">
        <f>IF(SUM('Worker Engagement'!C8:H8)&gt;=1,"Y","N")</f>
        <v>N</v>
      </c>
      <c r="K28" s="147" t="str">
        <f>IF(SUM('Worker Engagement'!C17:H17)&gt;=1,"Y","N")</f>
        <v>N</v>
      </c>
    </row>
    <row r="29" spans="1:27" ht="16.5" customHeight="1" x14ac:dyDescent="0.15">
      <c r="A29" s="147">
        <v>2.5</v>
      </c>
      <c r="B29" s="184" t="s">
        <v>19</v>
      </c>
      <c r="C29" s="182">
        <f>IFERROR((SUM('Worker Engagement M'!C9:AZ9)+(SUM('Worker Engagement'!C9*5,'Worker Engagement'!D9*4,'Worker Engagement'!E9*3,'Worker Engagement'!F9*2,'Worker Engagement'!G9*1)))/((COUNTA('Worker Engagement M'!C9:AZ9)-COUNTIF('Worker Engagement M'!C9:AZ9,"n"))+(SUM('Worker Engagement'!C9:G9))),0)</f>
        <v>0</v>
      </c>
      <c r="D29" s="182">
        <f>IFERROR((SUM('Worker Engagement M'!C19:AZ19)+(SUM('Worker Engagement'!C18*5,'Worker Engagement'!D18*4,'Worker Engagement'!E18*3,'Worker Engagement'!F18*2,'Worker Engagement'!G18*1)))/((COUNTA('Worker Engagement M'!C19:AZ19)-COUNTIF('Worker Engagement M'!C19:AZ19,"n"))+(SUM('Worker Engagement'!C18:G18))),0)</f>
        <v>0</v>
      </c>
      <c r="E29" s="182">
        <f>IF(OR(C29=0,D29=0),0,IFERROR(((SUM('Worker Engagement M'!C9:AZ9)+SUM('Worker Engagement M'!C19:AZ19))+(SUM('Worker Engagement'!C9*5,'Worker Engagement'!D9*4,'Worker Engagement'!E9*3,'Worker Engagement'!F9*2,'Worker Engagement'!G9*1)+SUM('Worker Engagement'!C18*5,'Worker Engagement'!D18*4,'Worker Engagement'!E18*3,'Worker Engagement'!F18*2,'Worker Engagement'!G18*1)))/(((COUNTA('Worker Engagement M'!C9:AZ9)-COUNTIF('Worker Engagement M'!C9:AZ9,"n")+(COUNTA('Worker Engagement M'!C19:AZ19)-COUNTIF('Worker Engagement M'!C19:AZ19,"n"))))+(SUM('Worker Engagement'!C9:G9)+SUM('Worker Engagement'!C18:G18))),0))</f>
        <v>0</v>
      </c>
      <c r="F29" s="151"/>
      <c r="G29" s="193">
        <f t="shared" si="3"/>
        <v>0</v>
      </c>
      <c r="H29" s="150">
        <f>'Worker Engagement'!H9+COUNTIF('Worker Engagement M'!C9:AZ9,"n")</f>
        <v>0</v>
      </c>
      <c r="I29" s="150">
        <f>'Worker Engagement'!H18+COUNTIF('Worker Engagement M'!C19:AZ19,"n")</f>
        <v>0</v>
      </c>
      <c r="J29" s="147" t="str">
        <f>IF(SUM('Worker Engagement'!C9:H9)&gt;=1,"Y","N")</f>
        <v>N</v>
      </c>
      <c r="K29" s="147" t="str">
        <f>IF(SUM('Worker Engagement'!C18:H18)&gt;=1,"Y","N")</f>
        <v>N</v>
      </c>
    </row>
    <row r="30" spans="1:27" ht="16.5" customHeight="1" x14ac:dyDescent="0.15">
      <c r="A30" s="147">
        <v>2.6</v>
      </c>
      <c r="B30" s="185" t="s">
        <v>20</v>
      </c>
      <c r="C30" s="182">
        <f>IFERROR((SUM('Worker Engagement M'!C10:AZ10)+(SUM('Worker Engagement'!C10*5,'Worker Engagement'!D10*4,'Worker Engagement'!E10*3,'Worker Engagement'!F10*2,'Worker Engagement'!G10*1)))/((COUNTA('Worker Engagement M'!C10:AZ10)-COUNTIF('Worker Engagement M'!C10:AZ10,"n"))+(SUM('Worker Engagement'!C10:G10))),0)</f>
        <v>0</v>
      </c>
      <c r="D30" s="182">
        <f>IFERROR((SUM('Worker Engagement M'!C20:AZ20)+(SUM('Worker Engagement'!C19*5,'Worker Engagement'!D19*4,'Worker Engagement'!E19*3,'Worker Engagement'!F19*2,'Worker Engagement'!G19*1)))/((COUNTA('Worker Engagement M'!C20:AZ20)-COUNTIF('Worker Engagement M'!C20:AZ20,"n"))+(SUM('Worker Engagement'!C19:G19))),0)</f>
        <v>0</v>
      </c>
      <c r="E30" s="182">
        <f>IF(OR(C30=0,D30=0),0,IFERROR(((SUM('Worker Engagement M'!C10:AZ10)+SUM('Worker Engagement M'!C20:AZ20))+(SUM('Worker Engagement'!C10*5,'Worker Engagement'!D10*4,'Worker Engagement'!E10*3,'Worker Engagement'!F10*2,'Worker Engagement'!G10*1)+SUM('Worker Engagement'!C19*5,'Worker Engagement'!D19*4,'Worker Engagement'!E19*3,'Worker Engagement'!F19*2,'Worker Engagement'!G19*1)))/(((COUNTA('Worker Engagement M'!C10:AZ10)-COUNTIF('Worker Engagement M'!C10:AZ10,"n")+(COUNTA('Worker Engagement M'!C20:AZ20)-COUNTIF('Worker Engagement M'!C20:AZ20,"n"))))+(SUM('Worker Engagement'!C10:G10)+SUM('Worker Engagement'!C19:G19))),0))</f>
        <v>0</v>
      </c>
      <c r="F30" s="152" t="str">
        <f t="shared" si="2"/>
        <v>None</v>
      </c>
      <c r="G30" s="193">
        <f t="shared" si="3"/>
        <v>0</v>
      </c>
      <c r="H30" s="150">
        <f>'Worker Engagement'!H10+COUNTIF('Worker Engagement M'!C10:AZ10,"n")</f>
        <v>0</v>
      </c>
      <c r="I30" s="150">
        <f>'Worker Engagement'!H19+COUNTIF('Worker Engagement M'!C20:AZ20,"n")</f>
        <v>0</v>
      </c>
      <c r="J30" s="147" t="str">
        <f>IF(SUM('Worker Engagement'!C10:H10)&gt;=1,"Y","N")</f>
        <v>N</v>
      </c>
      <c r="K30" s="147" t="str">
        <f>IF(SUM('Worker Engagement'!C19:H19)&gt;=1,"Y","N")</f>
        <v>N</v>
      </c>
    </row>
    <row r="31" spans="1:27" ht="16.5" customHeight="1" x14ac:dyDescent="0.15">
      <c r="A31" s="147">
        <v>2.7</v>
      </c>
      <c r="B31" s="185" t="s">
        <v>21</v>
      </c>
      <c r="C31" s="182">
        <f>IFERROR((SUM('Worker Engagement M'!C11:AZ11)+(SUM('Worker Engagement'!C11*5,'Worker Engagement'!D11*4,'Worker Engagement'!E11*3,'Worker Engagement'!F11*2,'Worker Engagement'!G11*1)))/((COUNTA('Worker Engagement M'!C11:AZ11)-COUNTIF('Worker Engagement M'!C11:AZ11,"n"))+(SUM('Worker Engagement'!C11:G11))),0)</f>
        <v>0</v>
      </c>
      <c r="D31" s="182">
        <f>IFERROR((SUM('Worker Engagement M'!C21:AZ21)+(SUM('Worker Engagement'!C20*5,'Worker Engagement'!D20*4,'Worker Engagement'!E20*3,'Worker Engagement'!F20*2,'Worker Engagement'!G20*1)))/((COUNTA('Worker Engagement M'!C21:AZ21)-COUNTIF('Worker Engagement M'!C21:AZ21,"n"))+(SUM('Worker Engagement'!C20:G20))),0)</f>
        <v>0</v>
      </c>
      <c r="E31" s="182">
        <f>IF(OR(C31=0,D31=0),0,IFERROR(((SUM('Worker Engagement M'!C11:AZ11)+SUM('Worker Engagement M'!C21:AZ21))+(SUM('Worker Engagement'!C11*5,'Worker Engagement'!D11*4,'Worker Engagement'!E11*3,'Worker Engagement'!F11*2,'Worker Engagement'!G11*1)+SUM('Worker Engagement'!C20*5,'Worker Engagement'!D20*4,'Worker Engagement'!E20*3,'Worker Engagement'!F20*2,'Worker Engagement'!G20*1)))/(((COUNTA('Worker Engagement M'!C11:AZ11)-COUNTIF('Worker Engagement M'!C11:AZ11,"n")+(COUNTA('Worker Engagement M'!C21:AZ21)-COUNTIF('Worker Engagement M'!C21:AZ21,"n"))))+(SUM('Worker Engagement'!C11:G11)+SUM('Worker Engagement'!C20:G20))),0))</f>
        <v>0</v>
      </c>
      <c r="F31" s="152" t="str">
        <f t="shared" si="2"/>
        <v>None</v>
      </c>
      <c r="G31" s="193">
        <f t="shared" si="3"/>
        <v>0</v>
      </c>
      <c r="H31" s="150">
        <f>'Worker Engagement'!H11+COUNTIF('Worker Engagement M'!C11:AZ11,"n")</f>
        <v>0</v>
      </c>
      <c r="I31" s="150">
        <f>'Worker Engagement'!H20+COUNTIF('Worker Engagement M'!C21:AZ21,"n")</f>
        <v>0</v>
      </c>
      <c r="J31" s="147" t="str">
        <f>IF(SUM('Worker Engagement'!C11:H11)&gt;=1,"Y","N")</f>
        <v>N</v>
      </c>
      <c r="K31" s="147" t="str">
        <f>IF(SUM('Worker Engagement'!C20:H20)&gt;=1,"Y","N")</f>
        <v>N</v>
      </c>
    </row>
    <row r="32" spans="1:27" ht="16.5" customHeight="1" x14ac:dyDescent="0.15">
      <c r="B32" s="196"/>
      <c r="C32" s="189"/>
      <c r="D32" s="189"/>
      <c r="E32" s="189"/>
      <c r="F32" s="152"/>
      <c r="G32" s="152"/>
      <c r="H32" s="152"/>
      <c r="I32" s="152"/>
      <c r="J32" s="152"/>
      <c r="K32" s="152"/>
    </row>
    <row r="33" spans="1:27" ht="24.75" customHeight="1" x14ac:dyDescent="0.15">
      <c r="A33" s="197" t="s">
        <v>135</v>
      </c>
      <c r="B33" s="198"/>
      <c r="C33" s="216" t="s">
        <v>244</v>
      </c>
      <c r="D33" s="216"/>
      <c r="E33" s="216"/>
      <c r="F33" s="192" t="str" cm="1">
        <f t="array" ref="F33">IF(OR(F10:F20="None",F25:F31="None",F35:F48="None"),"None",IF(OR(F35:F64="Developing"),"Developing",IF(OR(F35:F64="Performing"),"Performing","Leading")))</f>
        <v>None</v>
      </c>
      <c r="G33" s="152"/>
      <c r="H33" s="152"/>
      <c r="I33" s="152"/>
      <c r="J33" s="152"/>
      <c r="K33" s="152"/>
      <c r="AA33" s="164"/>
    </row>
    <row r="34" spans="1:27" ht="24.75" customHeight="1" x14ac:dyDescent="0.15">
      <c r="A34" s="180" t="s">
        <v>245</v>
      </c>
      <c r="B34" s="180" t="s">
        <v>252</v>
      </c>
      <c r="C34" s="180" t="s">
        <v>246</v>
      </c>
      <c r="D34" s="180" t="s">
        <v>247</v>
      </c>
      <c r="E34" s="180" t="s">
        <v>248</v>
      </c>
      <c r="F34" s="180" t="s">
        <v>139</v>
      </c>
      <c r="G34" s="180" t="s">
        <v>249</v>
      </c>
      <c r="H34" s="180" t="s">
        <v>170</v>
      </c>
      <c r="I34" s="180" t="s">
        <v>172</v>
      </c>
      <c r="J34" s="180" t="s">
        <v>216</v>
      </c>
      <c r="K34" s="180" t="s">
        <v>171</v>
      </c>
      <c r="AA34" s="164"/>
    </row>
    <row r="35" spans="1:27" ht="16.5" customHeight="1" x14ac:dyDescent="0.15">
      <c r="A35" s="147">
        <v>3.1</v>
      </c>
      <c r="B35" s="185" t="s">
        <v>222</v>
      </c>
      <c r="C35" s="182">
        <f>IFERROR((SUM('Risk Management M'!D5:BA5)+(SUM('Risk Management'!D5*5,'Risk Management'!E5*4,'Risk Management'!F5*3,'Risk Management'!G5*2,'Risk Management'!H5*1)))/((COUNTA('Risk Management M'!D5:BA5)-COUNTIF('Risk Management M'!D5:BA5,"n"))+(SUM('Risk Management'!D5:H5))),0)</f>
        <v>0</v>
      </c>
      <c r="D35" s="182">
        <f>IFERROR((SUM('Risk Management M'!D38:BA38)+(SUM('Risk Management'!D37*5,'Risk Management'!E37*4,'Risk Management'!F37*3,'Risk Management'!G37*2,'Risk Management'!H37*1)))/((COUNTA('Risk Management M'!D38:BA38)-COUNTIF('Risk Management M'!D38:BA38,"n"))+(SUM('Risk Management'!D37:H37))),0)</f>
        <v>0</v>
      </c>
      <c r="E35" s="182">
        <f>IF(OR(C35=0,D35=0),0,IFERROR(((SUM('Risk Management M'!D5:BA5)+SUM('Risk Management M'!D38:BA38))+(SUM('Risk Management'!D5*5,'Risk Management'!E5*4,'Risk Management'!F5*3,'Risk Management'!G5*2,'Risk Management'!H5*1)+SUM('Risk Management'!D37*5,'Risk Management'!E37*4,'Risk Management'!F37*3,'Risk Management'!G37*2,'Risk Management'!H37*1)))/((COUNTA('Risk Management M'!D5:BA5)-COUNTIF('Risk Management M'!D5:BA5,"n")+(COUNTA('Risk Management M'!D38:BA38)-COUNTIF('Risk Management M'!D38:BA38,"n")))+(SUM('Risk Management'!D5:H5)+SUM('Risk Management'!D37:H37))),0))</f>
        <v>0</v>
      </c>
      <c r="F35" s="152" t="str">
        <f t="shared" si="2"/>
        <v>None</v>
      </c>
      <c r="G35" s="182">
        <f t="shared" ref="G35:G36" si="4">IFERROR(ABS(D35-C35),"None")</f>
        <v>0</v>
      </c>
      <c r="H35" s="150">
        <f>'Risk Management'!I5+COUNTIF('Risk Management M'!D5:BA5,"n")</f>
        <v>0</v>
      </c>
      <c r="I35" s="199">
        <f>'Risk Management'!I37+COUNTIF('Risk Management M'!D38:BA38,"n")</f>
        <v>0</v>
      </c>
      <c r="J35" s="147" t="str">
        <f>IF(SUM('Risk Management'!D5:I5)&gt;=1,"Y","N")</f>
        <v>N</v>
      </c>
      <c r="K35" s="147" t="str">
        <f>IF(SUM('Risk Management'!D37:I37)&gt;=1,"Y","N")</f>
        <v>N</v>
      </c>
    </row>
    <row r="36" spans="1:27" ht="16.5" customHeight="1" x14ac:dyDescent="0.15">
      <c r="A36" s="147">
        <v>3.2</v>
      </c>
      <c r="B36" s="185" t="s">
        <v>152</v>
      </c>
      <c r="C36" s="182">
        <f>IFERROR((SUM('Risk Management M'!D6:BA6)+(SUM('Risk Management'!D6*5,'Risk Management'!E6*4,'Risk Management'!F6*3,'Risk Management'!G6*2,'Risk Management'!H6*1)))/((COUNTA('Risk Management M'!D6:BA6)-COUNTIF('Risk Management M'!D6:BA6,"n"))+(SUM('Risk Management'!D6:H6))),0)</f>
        <v>0</v>
      </c>
      <c r="D36" s="182">
        <f>IFERROR((SUM('Risk Management M'!D39:BA39)+(SUM('Risk Management'!D38*5,'Risk Management'!E38*4,'Risk Management'!F38*3,'Risk Management'!G38*2,'Risk Management'!H38*1)))/((COUNTA('Risk Management M'!D39:BA39)-COUNTIF('Risk Management M'!D39:BA39,"n"))+(SUM('Risk Management'!D38:H38))),0)</f>
        <v>0</v>
      </c>
      <c r="E36" s="182">
        <f>IF(OR(C36=0,D36=0),0,IFERROR(((SUM('Risk Management M'!D6:BA6)+SUM('Risk Management M'!D39:BA39))+(SUM('Risk Management'!D6*5,'Risk Management'!E6*4,'Risk Management'!F6*3,'Risk Management'!G6*2,'Risk Management'!H6*1)+SUM('Risk Management'!D38*5,'Risk Management'!E38*4,'Risk Management'!F38*3,'Risk Management'!G38*2,'Risk Management'!H38*1)))/((COUNTA('Risk Management M'!D6:BA6)-COUNTIF('Risk Management M'!D6:BA6,"n")+(COUNTA('Risk Management M'!D39:BA39)-COUNTIF('Risk Management M'!D39:BA39,"n")))+(SUM('Risk Management'!D6:H6)+SUM('Risk Management'!D38:H38))),0))</f>
        <v>0</v>
      </c>
      <c r="F36" s="152" t="str">
        <f t="shared" si="2"/>
        <v>None</v>
      </c>
      <c r="G36" s="182">
        <f t="shared" si="4"/>
        <v>0</v>
      </c>
      <c r="H36" s="150">
        <f>'Risk Management'!I6+COUNTIF('Risk Management M'!D6:BA6,"n")</f>
        <v>0</v>
      </c>
      <c r="I36" s="199">
        <f>'Risk Management'!I38+COUNTIF('Risk Management M'!D39:BA39,"n")</f>
        <v>0</v>
      </c>
      <c r="J36" s="147" t="str">
        <f>IF(SUM('Risk Management'!D6:I6)&gt;=1,"Y","N")</f>
        <v>N</v>
      </c>
      <c r="K36" s="147" t="str">
        <f>IF(SUM('Risk Management'!D38:I38)&gt;=1,"Y","N")</f>
        <v>N</v>
      </c>
    </row>
    <row r="37" spans="1:27" ht="16.5" customHeight="1" x14ac:dyDescent="0.15">
      <c r="A37" s="147">
        <v>3.3</v>
      </c>
      <c r="B37" s="185" t="s">
        <v>22</v>
      </c>
      <c r="C37" s="182">
        <f>IFERROR((SUM('Risk Management M'!D7:BA7)+(SUM('Risk Management'!D7*5,'Risk Management'!E7*4,'Risk Management'!F7*3,'Risk Management'!G7*2,'Risk Management'!H7*1)))/((COUNTA('Risk Management M'!D7:BA7)-COUNTIF('Risk Management M'!D7:BA7,"n"))+(SUM('Risk Management'!D7:H7))),0)</f>
        <v>0</v>
      </c>
      <c r="D37" s="182">
        <f>IFERROR((SUM('Risk Management M'!D40:BA40)+(SUM('Risk Management'!D39*5,'Risk Management'!E39*4,'Risk Management'!F39*3,'Risk Management'!G39*2,'Risk Management'!H39*1)))/((COUNTA('Risk Management M'!D40:BA40)-COUNTIF('Risk Management M'!D40:BA40,"n"))+(SUM('Risk Management'!D39:H39))),0)</f>
        <v>0</v>
      </c>
      <c r="E37" s="182">
        <f>IF(OR(C37=0,D37=0),0,IFERROR(((SUM('Risk Management M'!D7:BA7)+SUM('Risk Management M'!D40:BA40))+(SUM('Risk Management'!D7*5,'Risk Management'!E7*4,'Risk Management'!F7*3,'Risk Management'!G7*2,'Risk Management'!H7*1)+SUM('Risk Management'!D39*5,'Risk Management'!E39*4,'Risk Management'!F39*3,'Risk Management'!G39*2,'Risk Management'!H39*1)))/((COUNTA('Risk Management M'!D7:BA7)-COUNTIF('Risk Management M'!D7:BA7,"n")+(COUNTA('Risk Management M'!D40:BA40)-COUNTIF('Risk Management M'!D40:BA40,"n")))+(SUM('Risk Management'!D7:H7)+SUM('Risk Management'!D39:H39))),0))</f>
        <v>0</v>
      </c>
      <c r="F37" s="152" t="str">
        <f t="shared" si="2"/>
        <v>None</v>
      </c>
      <c r="G37" s="182">
        <f>IFERROR(ABS(D37-C37),"None")</f>
        <v>0</v>
      </c>
      <c r="H37" s="150">
        <f>'Risk Management'!I7+COUNTIF('Risk Management M'!D7:BA7,"n")</f>
        <v>0</v>
      </c>
      <c r="I37" s="199">
        <f>'Risk Management'!I39+COUNTIF('Risk Management M'!D40:BA40,"n")</f>
        <v>0</v>
      </c>
      <c r="J37" s="147" t="str">
        <f>IF(SUM('Risk Management'!D7:I7)&gt;=1,"Y","N")</f>
        <v>N</v>
      </c>
      <c r="K37" s="147" t="str">
        <f>IF(SUM('Risk Management'!D39:I39)&gt;=1,"Y","N")</f>
        <v>N</v>
      </c>
    </row>
    <row r="38" spans="1:27" ht="16.5" customHeight="1" x14ac:dyDescent="0.15">
      <c r="A38" s="147">
        <v>3.4</v>
      </c>
      <c r="B38" s="185" t="s">
        <v>23</v>
      </c>
      <c r="C38" s="182">
        <f>IFERROR((SUM('Risk Management M'!D8:BA8)+(SUM('Risk Management'!D8*5,'Risk Management'!E8*4,'Risk Management'!F8*3,'Risk Management'!G8*2,'Risk Management'!H8*1)))/((COUNTA('Risk Management M'!D8:BA8)-COUNTIF('Risk Management M'!D8:BA8,"n"))+(SUM('Risk Management'!D8:H8))),0)</f>
        <v>0</v>
      </c>
      <c r="D38" s="182">
        <f>IFERROR((SUM('Risk Management M'!D41:BA41)+(SUM('Risk Management'!D40*5,'Risk Management'!E40*4,'Risk Management'!F40*3,'Risk Management'!G40*2,'Risk Management'!H40*1)))/((COUNTA('Risk Management M'!D41:BA41)-COUNTIF('Risk Management M'!D41:BA41,"n"))+(SUM('Risk Management'!D40:H40))),0)</f>
        <v>0</v>
      </c>
      <c r="E38" s="182">
        <f>IF(OR(C38=0,D38=0),0,IFERROR(((SUM('Risk Management M'!D8:BA8)+SUM('Risk Management M'!D41:BA41))+(SUM('Risk Management'!D8*5,'Risk Management'!E8*4,'Risk Management'!F8*3,'Risk Management'!G8*2,'Risk Management'!H8*1)+SUM('Risk Management'!D40*5,'Risk Management'!E40*4,'Risk Management'!F40*3,'Risk Management'!G40*2,'Risk Management'!H40*1)))/((COUNTA('Risk Management M'!D8:BA8)-COUNTIF('Risk Management M'!D8:BA8,"n")+(COUNTA('Risk Management M'!D41:BA41)-COUNTIF('Risk Management M'!D41:BA41,"n")))+(SUM('Risk Management'!D8:H8)+SUM('Risk Management'!D40:H40))),0))</f>
        <v>0</v>
      </c>
      <c r="F38" s="152" t="str">
        <f t="shared" si="2"/>
        <v>None</v>
      </c>
      <c r="G38" s="182">
        <f t="shared" ref="G38:G64" si="5">IFERROR(ABS(D38-C38),"None")</f>
        <v>0</v>
      </c>
      <c r="H38" s="150">
        <f>'Risk Management'!I8+COUNTIF('Risk Management M'!D8:BA8,"n")</f>
        <v>0</v>
      </c>
      <c r="I38" s="199">
        <f>'Risk Management'!I40+COUNTIF('Risk Management M'!D41:BA41,"n")</f>
        <v>0</v>
      </c>
      <c r="J38" s="147" t="str">
        <f>IF(SUM('Risk Management'!D8:I8)&gt;=1,"Y","N")</f>
        <v>N</v>
      </c>
      <c r="K38" s="147" t="str">
        <f>IF(SUM('Risk Management'!D40:I40)&gt;=1,"Y","N")</f>
        <v>N</v>
      </c>
    </row>
    <row r="39" spans="1:27" ht="16.5" customHeight="1" x14ac:dyDescent="0.15">
      <c r="A39" s="147">
        <v>3.5</v>
      </c>
      <c r="B39" s="185" t="s">
        <v>24</v>
      </c>
      <c r="C39" s="182">
        <f>IFERROR((SUM('Risk Management M'!D9:BA9)+(SUM('Risk Management'!D9*5,'Risk Management'!E9*4,'Risk Management'!F9*3,'Risk Management'!G9*2,'Risk Management'!H9*1)))/((COUNTA('Risk Management M'!D9:BA9)-COUNTIF('Risk Management M'!D9:BA9,"n"))+(SUM('Risk Management'!D9:H9))),0)</f>
        <v>0</v>
      </c>
      <c r="D39" s="182">
        <f>IFERROR((SUM('Risk Management M'!D42:BA42)+(SUM('Risk Management'!D41*5,'Risk Management'!E41*4,'Risk Management'!F41*3,'Risk Management'!G41*2,'Risk Management'!H41*1)))/((COUNTA('Risk Management M'!D42:BA42)-COUNTIF('Risk Management M'!D42:BA42,"n"))+(SUM('Risk Management'!D41:H41))),0)</f>
        <v>0</v>
      </c>
      <c r="E39" s="182">
        <f>IF(OR(C39=0,D39=0),0,IFERROR(((SUM('Risk Management M'!D9:BA9)+SUM('Risk Management M'!D42:BA42))+(SUM('Risk Management'!D9*5,'Risk Management'!E9*4,'Risk Management'!F9*3,'Risk Management'!G9*2,'Risk Management'!H9*1)+SUM('Risk Management'!D41*5,'Risk Management'!E41*4,'Risk Management'!F41*3,'Risk Management'!G41*2,'Risk Management'!H41*1)))/((COUNTA('Risk Management M'!D9:BA9)-COUNTIF('Risk Management M'!D9:BA9,"n")+(COUNTA('Risk Management M'!D42:BA42)-COUNTIF('Risk Management M'!D42:BA42,"n")))+(SUM('Risk Management'!D9:H9)+SUM('Risk Management'!D41:H41))),0))</f>
        <v>0</v>
      </c>
      <c r="F39" s="152" t="str">
        <f t="shared" si="2"/>
        <v>None</v>
      </c>
      <c r="G39" s="182">
        <f t="shared" si="5"/>
        <v>0</v>
      </c>
      <c r="H39" s="150">
        <f>'Risk Management'!I9+COUNTIF('Risk Management M'!D9:BA9,"n")</f>
        <v>0</v>
      </c>
      <c r="I39" s="199">
        <f>'Risk Management'!I41+COUNTIF('Risk Management M'!D42:BA42,"n")</f>
        <v>0</v>
      </c>
      <c r="J39" s="147" t="str">
        <f>IF(SUM('Risk Management'!D9:I9)&gt;=1,"Y","N")</f>
        <v>N</v>
      </c>
      <c r="K39" s="147" t="str">
        <f>IF(SUM('Risk Management'!D41:I41)&gt;=1,"Y","N")</f>
        <v>N</v>
      </c>
    </row>
    <row r="40" spans="1:27" ht="26.25" customHeight="1" x14ac:dyDescent="0.15">
      <c r="A40" s="147">
        <v>3.6</v>
      </c>
      <c r="B40" s="185" t="s">
        <v>25</v>
      </c>
      <c r="C40" s="182">
        <f>IFERROR((SUM('Risk Management M'!D10:BA10)+(SUM('Risk Management'!D10*5,'Risk Management'!E10*4,'Risk Management'!F10*3,'Risk Management'!G10*2,'Risk Management'!H10*1)))/((COUNTA('Risk Management M'!D10:BA10)-COUNTIF('Risk Management M'!D10:BA10,"n"))+(SUM('Risk Management'!D10:H10))),0)</f>
        <v>0</v>
      </c>
      <c r="D40" s="182">
        <f>IFERROR((SUM('Risk Management M'!D43:BA43)+(SUM('Risk Management'!D42*5,'Risk Management'!E42*4,'Risk Management'!F42*3,'Risk Management'!G42*2,'Risk Management'!H42*1)))/((COUNTA('Risk Management M'!D43:BA43)-COUNTIF('Risk Management M'!D43:BA43,"n"))+(SUM('Risk Management'!D42:H42))),0)</f>
        <v>0</v>
      </c>
      <c r="E40" s="182">
        <f>IF(OR(C40=0,D40=0),0,IFERROR(((SUM('Risk Management M'!D10:BA10)+SUM('Risk Management M'!D43:BA43))+(SUM('Risk Management'!D10*5,'Risk Management'!E10*4,'Risk Management'!F10*3,'Risk Management'!G10*2,'Risk Management'!H10*1)+SUM('Risk Management'!D42*5,'Risk Management'!E42*4,'Risk Management'!F42*3,'Risk Management'!G42*2,'Risk Management'!H42*1)))/((COUNTA('Risk Management M'!D10:BA10)-COUNTIF('Risk Management M'!D10:BA10,"n")+(COUNTA('Risk Management M'!D43:BA43)-COUNTIF('Risk Management M'!D43:BA43,"n")))+(SUM('Risk Management'!D10:H10)+SUM('Risk Management'!D42:H42))),0))</f>
        <v>0</v>
      </c>
      <c r="F40" s="152" t="str">
        <f t="shared" si="2"/>
        <v>None</v>
      </c>
      <c r="G40" s="182">
        <f t="shared" si="5"/>
        <v>0</v>
      </c>
      <c r="H40" s="150">
        <f>'Risk Management'!I10+COUNTIF('Risk Management M'!D10:BA10,"n")</f>
        <v>0</v>
      </c>
      <c r="I40" s="199">
        <f>'Risk Management'!I42+COUNTIF('Risk Management M'!D43:BA43,"n")</f>
        <v>0</v>
      </c>
      <c r="J40" s="147" t="str">
        <f>IF(SUM('Risk Management'!D10:I10)&gt;=1,"Y","N")</f>
        <v>N</v>
      </c>
      <c r="K40" s="147" t="str">
        <f>IF(SUM('Risk Management'!D42:I42)&gt;=1,"Y","N")</f>
        <v>N</v>
      </c>
    </row>
    <row r="41" spans="1:27" ht="26.25" customHeight="1" x14ac:dyDescent="0.15">
      <c r="A41" s="147">
        <v>3.7</v>
      </c>
      <c r="B41" s="185" t="s">
        <v>26</v>
      </c>
      <c r="C41" s="182">
        <f>IFERROR((SUM('Risk Management M'!D11:BA11)+(SUM('Risk Management'!D11*5,'Risk Management'!E11*4,'Risk Management'!F11*3,'Risk Management'!G11*2,'Risk Management'!H11*1)))/((COUNTA('Risk Management M'!D11:BA11)-COUNTIF('Risk Management M'!D11:BA11,"n"))+(SUM('Risk Management'!D11:H11))),0)</f>
        <v>0</v>
      </c>
      <c r="D41" s="182">
        <f>IFERROR((SUM('Risk Management M'!D44:BA44)+(SUM('Risk Management'!D43*5,'Risk Management'!E43*4,'Risk Management'!F43*3,'Risk Management'!G43*2,'Risk Management'!H43*1)))/((COUNTA('Risk Management M'!D44:BA44)-COUNTIF('Risk Management M'!D44:BA44,"n"))+(SUM('Risk Management'!D43:H43))),0)</f>
        <v>0</v>
      </c>
      <c r="E41" s="182">
        <f>IF(OR(C41=0,D41=0),0,IFERROR(((SUM('Risk Management M'!D11:BA11)+SUM('Risk Management M'!D44:BA44))+(SUM('Risk Management'!D11*5,'Risk Management'!E11*4,'Risk Management'!F11*3,'Risk Management'!G11*2,'Risk Management'!H11*1)+SUM('Risk Management'!D43*5,'Risk Management'!E43*4,'Risk Management'!F43*3,'Risk Management'!G43*2,'Risk Management'!H43*1)))/((COUNTA('Risk Management M'!D11:BA11)-COUNTIF('Risk Management M'!D11:BA11,"n")+(COUNTA('Risk Management M'!D44:BA44)-COUNTIF('Risk Management M'!D44:BA44,"n")))+(SUM('Risk Management'!D11:H11)+SUM('Risk Management'!D43:H43))),0))</f>
        <v>0</v>
      </c>
      <c r="F41" s="152" t="str">
        <f t="shared" si="2"/>
        <v>None</v>
      </c>
      <c r="G41" s="182">
        <f t="shared" si="5"/>
        <v>0</v>
      </c>
      <c r="H41" s="150">
        <f>'Risk Management'!I11+COUNTIF('Risk Management M'!D11:BA11,"n")</f>
        <v>0</v>
      </c>
      <c r="I41" s="199">
        <f>'Risk Management'!I43+COUNTIF('Risk Management M'!D44:BA44,"n")</f>
        <v>0</v>
      </c>
      <c r="J41" s="147" t="str">
        <f>IF(SUM('Risk Management'!D11:I11)&gt;=1,"Y","N")</f>
        <v>N</v>
      </c>
      <c r="K41" s="147" t="str">
        <f>IF(SUM('Risk Management'!D43:I43)&gt;=1,"Y","N")</f>
        <v>N</v>
      </c>
    </row>
    <row r="42" spans="1:27" ht="26.25" customHeight="1" x14ac:dyDescent="0.15">
      <c r="A42" s="147">
        <v>3.8</v>
      </c>
      <c r="B42" s="185" t="s">
        <v>253</v>
      </c>
      <c r="C42" s="182">
        <f>IFERROR((SUM('Risk Management M'!D12:BA12)+(SUM('Risk Management'!D12*5,'Risk Management'!E12*4,'Risk Management'!F12*3,'Risk Management'!G12*2,'Risk Management'!H12*1)))/((COUNTA('Risk Management M'!D12:BA12)-COUNTIF('Risk Management M'!D12:BA12,"n"))+(SUM('Risk Management'!D12:H12))),0)</f>
        <v>0</v>
      </c>
      <c r="D42" s="182">
        <f>IFERROR((SUM('Risk Management M'!D45:BA45)+(SUM('Risk Management'!D44*5,'Risk Management'!E44*4,'Risk Management'!F44*3,'Risk Management'!G44*2,'Risk Management'!H44*1)))/((COUNTA('Risk Management M'!D45:BA45)-COUNTIF('Risk Management M'!D45:BA45,"n"))+(SUM('Risk Management'!D44:H44))),0)</f>
        <v>0</v>
      </c>
      <c r="E42" s="182">
        <f>IF(OR(C42=0,D42=0),0,IFERROR(((SUM('Risk Management M'!D12:BA12)+SUM('Risk Management M'!D45:BA45))+(SUM('Risk Management'!D12*5,'Risk Management'!E12*4,'Risk Management'!F12*3,'Risk Management'!G12*2,'Risk Management'!H12*1)+SUM('Risk Management'!D44*5,'Risk Management'!E44*4,'Risk Management'!F44*3,'Risk Management'!G44*2,'Risk Management'!H44*1)))/((COUNTA('Risk Management M'!D12:BA12)-COUNTIF('Risk Management M'!D12:BA12,"n")+(COUNTA('Risk Management M'!D45:BA45)-COUNTIF('Risk Management M'!D45:BA45,"n")))+(SUM('Risk Management'!D12:H12)+SUM('Risk Management'!D44:H44))),0))</f>
        <v>0</v>
      </c>
      <c r="F42" s="152" t="str">
        <f t="shared" si="2"/>
        <v>None</v>
      </c>
      <c r="G42" s="182">
        <f t="shared" si="5"/>
        <v>0</v>
      </c>
      <c r="H42" s="150">
        <f>'Risk Management'!I12+COUNTIF('Risk Management M'!D12:BA12,"n")</f>
        <v>0</v>
      </c>
      <c r="I42" s="199">
        <f>'Risk Management'!I44+COUNTIF('Risk Management M'!D45:BA45,"n")</f>
        <v>0</v>
      </c>
      <c r="J42" s="147" t="str">
        <f>IF(SUM('Risk Management'!D12:I12)&gt;=1,"Y","N")</f>
        <v>N</v>
      </c>
      <c r="K42" s="147" t="str">
        <f>IF(SUM('Risk Management'!D44:I44)&gt;=1,"Y","N")</f>
        <v>N</v>
      </c>
    </row>
    <row r="43" spans="1:27" ht="16.5" customHeight="1" x14ac:dyDescent="0.15">
      <c r="A43" s="147">
        <v>3.9</v>
      </c>
      <c r="B43" s="185" t="s">
        <v>254</v>
      </c>
      <c r="C43" s="182">
        <f>IFERROR((SUM('Risk Management M'!D13:BA13)+(SUM('Risk Management'!D13*5,'Risk Management'!E13*4,'Risk Management'!F13*3,'Risk Management'!G13*2,'Risk Management'!H13*1)))/((COUNTA('Risk Management M'!D13:BA13)-COUNTIF('Risk Management M'!D13:BA13,"n"))+(SUM('Risk Management'!D13:H13))),0)</f>
        <v>0</v>
      </c>
      <c r="D43" s="182">
        <f>IFERROR((SUM('Risk Management M'!D46:BA46)+(SUM('Risk Management'!D45*5,'Risk Management'!E45*4,'Risk Management'!F45*3,'Risk Management'!G45*2,'Risk Management'!H45*1)))/((COUNTA('Risk Management M'!D46:BA46)-COUNTIF('Risk Management M'!D46:BA46,"n"))+(SUM('Risk Management'!D45:H45))),0)</f>
        <v>0</v>
      </c>
      <c r="E43" s="182">
        <f>IF(OR(C43=0,D43=0),0,IFERROR(((SUM('Risk Management M'!D13:BA13)+SUM('Risk Management M'!D46:BA46))+(SUM('Risk Management'!D13*5,'Risk Management'!E13*4,'Risk Management'!F13*3,'Risk Management'!G13*2,'Risk Management'!H13*1)+SUM('Risk Management'!D45*5,'Risk Management'!E45*4,'Risk Management'!F45*3,'Risk Management'!G45*2,'Risk Management'!H45*1)))/((COUNTA('Risk Management M'!D13:BA13)-COUNTIF('Risk Management M'!D13:BA13,"n")+(COUNTA('Risk Management M'!D46:BA46)-COUNTIF('Risk Management M'!D46:BA46,"n")))+(SUM('Risk Management'!D13:H13)+SUM('Risk Management'!D45:H45))),0))</f>
        <v>0</v>
      </c>
      <c r="F43" s="152" t="str">
        <f t="shared" si="2"/>
        <v>None</v>
      </c>
      <c r="G43" s="182">
        <f t="shared" si="5"/>
        <v>0</v>
      </c>
      <c r="H43" s="150">
        <f>'Risk Management'!I13+COUNTIF('Risk Management M'!D13:BA13,"n")</f>
        <v>0</v>
      </c>
      <c r="I43" s="199">
        <f>'Risk Management'!I45+COUNTIF('Risk Management M'!D46:BA46,"n")</f>
        <v>0</v>
      </c>
      <c r="J43" s="147" t="str">
        <f>IF(SUM('Risk Management'!D13:I13)&gt;=1,"Y","N")</f>
        <v>N</v>
      </c>
      <c r="K43" s="147" t="str">
        <f>IF(SUM('Risk Management'!D45:I45)&gt;=1,"Y","N")</f>
        <v>N</v>
      </c>
    </row>
    <row r="44" spans="1:27" ht="16.5" customHeight="1" x14ac:dyDescent="0.15">
      <c r="A44" s="153">
        <v>3.1</v>
      </c>
      <c r="B44" s="185" t="s">
        <v>255</v>
      </c>
      <c r="C44" s="182">
        <f>IFERROR((SUM('Risk Management M'!D14:BA14)+(SUM('Risk Management'!D14*5,'Risk Management'!E14*4,'Risk Management'!F14*3,'Risk Management'!G14*2,'Risk Management'!H14*1)))/((COUNTA('Risk Management M'!D14:BA14)-COUNTIF('Risk Management M'!D14:BA14,"n"))+(SUM('Risk Management'!D14:H14))),0)</f>
        <v>0</v>
      </c>
      <c r="D44" s="182">
        <f>IFERROR((SUM('Risk Management M'!D47:BA47)+(SUM('Risk Management'!D46*5,'Risk Management'!E46*4,'Risk Management'!F46*3,'Risk Management'!G46*2,'Risk Management'!H46*1)))/((COUNTA('Risk Management M'!D47:BA47)-COUNTIF('Risk Management M'!D47:BA47,"n"))+(SUM('Risk Management'!D46:H46))),0)</f>
        <v>0</v>
      </c>
      <c r="E44" s="182">
        <f>IF(OR(C44=0,D44=0),0,IFERROR(((SUM('Risk Management M'!D14:BA14)+SUM('Risk Management M'!D47:BA47))+(SUM('Risk Management'!D14*5,'Risk Management'!E14*4,'Risk Management'!F14*3,'Risk Management'!G14*2,'Risk Management'!H14*1)+SUM('Risk Management'!D46*5,'Risk Management'!E46*4,'Risk Management'!F46*3,'Risk Management'!G46*2,'Risk Management'!H46*1)))/((COUNTA('Risk Management M'!D14:BA14)-COUNTIF('Risk Management M'!D14:BA14,"n")+(COUNTA('Risk Management M'!D47:BA47)-COUNTIF('Risk Management M'!D47:BA47,"n")))+(SUM('Risk Management'!D14:H14)+SUM('Risk Management'!D46:H46))),0))</f>
        <v>0</v>
      </c>
      <c r="F44" s="152" t="str">
        <f t="shared" si="2"/>
        <v>None</v>
      </c>
      <c r="G44" s="182">
        <f t="shared" si="5"/>
        <v>0</v>
      </c>
      <c r="H44" s="150">
        <f>'Risk Management'!I14+COUNTIF('Risk Management M'!D14:BA14,"n")</f>
        <v>0</v>
      </c>
      <c r="I44" s="199">
        <f>'Risk Management'!I46+COUNTIF('Risk Management M'!D47:BA47,"n")</f>
        <v>0</v>
      </c>
      <c r="J44" s="147" t="str">
        <f>IF(SUM('Risk Management'!D14:I14)&gt;=1,"Y","N")</f>
        <v>N</v>
      </c>
      <c r="K44" s="147" t="str">
        <f>IF(SUM('Risk Management'!D46:I46)&gt;=1,"Y","N")</f>
        <v>N</v>
      </c>
      <c r="AA44" s="189"/>
    </row>
    <row r="45" spans="1:27" ht="16.5" customHeight="1" x14ac:dyDescent="0.15">
      <c r="A45" s="153">
        <v>3.11</v>
      </c>
      <c r="B45" s="185" t="s">
        <v>256</v>
      </c>
      <c r="C45" s="182">
        <f>IFERROR((SUM('Risk Management M'!D15:BA15)+(SUM('Risk Management'!D15*5,'Risk Management'!E15*4,'Risk Management'!F15*3,'Risk Management'!G15*2,'Risk Management'!H15*1)))/((COUNTA('Risk Management M'!D15:BA15)-COUNTIF('Risk Management M'!D15:BA15,"n"))+(SUM('Risk Management'!D15:H15))),0)</f>
        <v>0</v>
      </c>
      <c r="D45" s="182">
        <f>IFERROR((SUM('Risk Management M'!D48:BA48)+(SUM('Risk Management'!D47*5,'Risk Management'!E47*4,'Risk Management'!F47*3,'Risk Management'!G47*2,'Risk Management'!H47*1)))/((COUNTA('Risk Management M'!D48:BA48)-COUNTIF('Risk Management M'!D48:BA48,"n"))+(SUM('Risk Management'!D47:H47))),0)</f>
        <v>0</v>
      </c>
      <c r="E45" s="182">
        <f>IF(OR(C45=0,D45=0),0,IFERROR(((SUM('Risk Management M'!D15:BA15)+SUM('Risk Management M'!D48:BA48))+(SUM('Risk Management'!D15*5,'Risk Management'!E15*4,'Risk Management'!F15*3,'Risk Management'!G15*2,'Risk Management'!H15*1)+SUM('Risk Management'!D47*5,'Risk Management'!E47*4,'Risk Management'!F47*3,'Risk Management'!G47*2,'Risk Management'!H47*1)))/((COUNTA('Risk Management M'!D15:BA15)-COUNTIF('Risk Management M'!D15:BA15,"n")+(COUNTA('Risk Management M'!D48:BA48)-COUNTIF('Risk Management M'!D48:BA48,"n")))+(SUM('Risk Management'!D15:H15)+SUM('Risk Management'!D47:H47))),0))</f>
        <v>0</v>
      </c>
      <c r="F45" s="152" t="str">
        <f t="shared" si="2"/>
        <v>None</v>
      </c>
      <c r="G45" s="182">
        <f t="shared" si="5"/>
        <v>0</v>
      </c>
      <c r="H45" s="150">
        <f>'Risk Management'!I15+COUNTIF('Risk Management M'!D15:BA15,"n")</f>
        <v>0</v>
      </c>
      <c r="I45" s="199">
        <f>'Risk Management'!I47+COUNTIF('Risk Management M'!D48:BA48,"n")</f>
        <v>0</v>
      </c>
      <c r="J45" s="147" t="str">
        <f>IF(SUM('Risk Management'!D15:I15)&gt;=1,"Y","N")</f>
        <v>N</v>
      </c>
      <c r="K45" s="147" t="str">
        <f>IF(SUM('Risk Management'!D47:I47)&gt;=1,"Y","N")</f>
        <v>N</v>
      </c>
      <c r="AA45" s="189"/>
    </row>
    <row r="46" spans="1:27" ht="16.5" customHeight="1" x14ac:dyDescent="0.15">
      <c r="A46" s="153">
        <v>3.12</v>
      </c>
      <c r="B46" s="185" t="s">
        <v>257</v>
      </c>
      <c r="C46" s="182">
        <f>IFERROR((SUM('Risk Management M'!D16:BA16)+(SUM('Risk Management'!D16*5,'Risk Management'!E16*4,'Risk Management'!F16*3,'Risk Management'!G16*2,'Risk Management'!H16*1)))/((COUNTA('Risk Management M'!D16:BA16)-COUNTIF('Risk Management M'!D16:BA16,"n"))+(SUM('Risk Management'!D16:H16))),0)</f>
        <v>0</v>
      </c>
      <c r="D46" s="182">
        <f>IFERROR((SUM('Risk Management M'!D49:BA49)+(SUM('Risk Management'!D48*5,'Risk Management'!E48*4,'Risk Management'!F48*3,'Risk Management'!G48*2,'Risk Management'!H48*1)))/((COUNTA('Risk Management M'!D49:BA49)-COUNTIF('Risk Management M'!D49:BA49,"n"))+(SUM('Risk Management'!D48:H48))),0)</f>
        <v>0</v>
      </c>
      <c r="E46" s="182">
        <f>IF(OR(C46=0,D46=0),0,IFERROR(((SUM('Risk Management M'!D16:BA16)+SUM('Risk Management M'!D49:BA49))+(SUM('Risk Management'!D16*5,'Risk Management'!E16*4,'Risk Management'!F16*3,'Risk Management'!G16*2,'Risk Management'!H16*1)+SUM('Risk Management'!D48*5,'Risk Management'!E48*4,'Risk Management'!F48*3,'Risk Management'!G48*2,'Risk Management'!H48*1)))/((COUNTA('Risk Management M'!D16:BA16)-COUNTIF('Risk Management M'!D16:BA16,"n")+(COUNTA('Risk Management M'!D49:BA49)-COUNTIF('Risk Management M'!D49:BA49,"n")))+(SUM('Risk Management'!D16:H16)+SUM('Risk Management'!D48:H48))),0))</f>
        <v>0</v>
      </c>
      <c r="F46" s="152" t="str">
        <f t="shared" si="2"/>
        <v>None</v>
      </c>
      <c r="G46" s="182">
        <f t="shared" si="5"/>
        <v>0</v>
      </c>
      <c r="H46" s="150">
        <f>'Risk Management'!I16+COUNTIF('Risk Management M'!D16:BA16,"n")</f>
        <v>0</v>
      </c>
      <c r="I46" s="199">
        <f>'Risk Management'!I48+COUNTIF('Risk Management M'!D49:BA49,"n")</f>
        <v>0</v>
      </c>
      <c r="J46" s="147" t="str">
        <f>IF(SUM('Risk Management'!D16:I16)&gt;=1,"Y","N")</f>
        <v>N</v>
      </c>
      <c r="K46" s="147" t="str">
        <f>IF(SUM('Risk Management'!D48:I48)&gt;=1,"Y","N")</f>
        <v>N</v>
      </c>
      <c r="AA46" s="189"/>
    </row>
    <row r="47" spans="1:27" ht="16.5" customHeight="1" x14ac:dyDescent="0.15">
      <c r="A47" s="153">
        <v>3.13</v>
      </c>
      <c r="B47" s="185" t="s">
        <v>258</v>
      </c>
      <c r="C47" s="182">
        <f>IFERROR((SUM('Risk Management M'!D17:BA17)+(SUM('Risk Management'!D17*5,'Risk Management'!E17*4,'Risk Management'!F17*3,'Risk Management'!G17*2,'Risk Management'!H17*1)))/((COUNTA('Risk Management M'!D17:BA17)-COUNTIF('Risk Management M'!D17:BA17,"n"))+(SUM('Risk Management'!D17:H17))),0)</f>
        <v>0</v>
      </c>
      <c r="D47" s="182">
        <f>IFERROR((SUM('Risk Management M'!D50:BA50)+(SUM('Risk Management'!D49*5,'Risk Management'!E49*4,'Risk Management'!F49*3,'Risk Management'!G49*2,'Risk Management'!H49*1)))/((COUNTA('Risk Management M'!D50:BA50)-COUNTIF('Risk Management M'!D50:BA50,"n"))+(SUM('Risk Management'!D49:H49))),0)</f>
        <v>0</v>
      </c>
      <c r="E47" s="182">
        <f>IF(OR(C47=0,D47=0),0,IFERROR(((SUM('Risk Management M'!D17:BA17)+SUM('Risk Management M'!D50:BA50))+(SUM('Risk Management'!D17*5,'Risk Management'!E17*4,'Risk Management'!F17*3,'Risk Management'!G17*2,'Risk Management'!H17*1)+SUM('Risk Management'!D49*5,'Risk Management'!E49*4,'Risk Management'!F49*3,'Risk Management'!G49*2,'Risk Management'!H49*1)))/((COUNTA('Risk Management M'!D17:BA17)-COUNTIF('Risk Management M'!D17:BA17,"n")+(COUNTA('Risk Management M'!D50:BA50)-COUNTIF('Risk Management M'!D50:BA50,"n")))+(SUM('Risk Management'!D17:H17)+SUM('Risk Management'!D49:H49))),0))</f>
        <v>0</v>
      </c>
      <c r="F47" s="152" t="str">
        <f t="shared" si="2"/>
        <v>None</v>
      </c>
      <c r="G47" s="182">
        <f t="shared" si="5"/>
        <v>0</v>
      </c>
      <c r="H47" s="150">
        <f>'Risk Management'!I17+COUNTIF('Risk Management M'!D17:BA17,"n")</f>
        <v>0</v>
      </c>
      <c r="I47" s="199">
        <f>'Risk Management'!I49+COUNTIF('Risk Management M'!D50:BA50,"n")</f>
        <v>0</v>
      </c>
      <c r="J47" s="147" t="str">
        <f>IF(SUM('Risk Management'!D17:I17)&gt;=1,"Y","N")</f>
        <v>N</v>
      </c>
      <c r="K47" s="147" t="str">
        <f>IF(SUM('Risk Management'!D49:I49)&gt;=1,"Y","N")</f>
        <v>N</v>
      </c>
      <c r="AA47" s="189"/>
    </row>
    <row r="48" spans="1:27" ht="16.5" customHeight="1" x14ac:dyDescent="0.15">
      <c r="A48" s="153">
        <v>3.14</v>
      </c>
      <c r="B48" s="185" t="s">
        <v>259</v>
      </c>
      <c r="C48" s="182">
        <f>IFERROR((SUM('Risk Management M'!D18:BA18)+(SUM('Risk Management'!D18*5,'Risk Management'!E18*4,'Risk Management'!F18*3,'Risk Management'!G18*2,'Risk Management'!H18*1)))/((COUNTA('Risk Management M'!D18:BA18)-COUNTIF('Risk Management M'!D18:BA18,"n"))+(SUM('Risk Management'!D18:H18))),0)</f>
        <v>0</v>
      </c>
      <c r="D48" s="182">
        <f>IFERROR((SUM('Risk Management M'!D51:BA51)+(SUM('Risk Management'!D50*5,'Risk Management'!E50*4,'Risk Management'!F50*3,'Risk Management'!G50*2,'Risk Management'!H50*1)))/((COUNTA('Risk Management M'!D51:BA51)-COUNTIF('Risk Management M'!D51:BA51,"n"))+(SUM('Risk Management'!D50:H50))),0)</f>
        <v>0</v>
      </c>
      <c r="E48" s="182">
        <f>IF(OR(C48=0,D48=0),0,IFERROR(((SUM('Risk Management M'!D18:BA18)+SUM('Risk Management M'!D51:BA51))+(SUM('Risk Management'!D18*5,'Risk Management'!E18*4,'Risk Management'!F18*3,'Risk Management'!G18*2,'Risk Management'!H18*1)+SUM('Risk Management'!D50*5,'Risk Management'!E50*4,'Risk Management'!F50*3,'Risk Management'!G50*2,'Risk Management'!H50*1)))/((COUNTA('Risk Management M'!D18:BA18)-COUNTIF('Risk Management M'!D18:BA18,"n")+(COUNTA('Risk Management M'!D51:BA51)-COUNTIF('Risk Management M'!D51:BA51,"n")))+(SUM('Risk Management'!D18:H18)+SUM('Risk Management'!D50:H50))),0))</f>
        <v>0</v>
      </c>
      <c r="F48" s="152" t="str">
        <f t="shared" si="2"/>
        <v>None</v>
      </c>
      <c r="G48" s="182">
        <f t="shared" si="5"/>
        <v>0</v>
      </c>
      <c r="H48" s="150">
        <f>'Risk Management'!I18+COUNTIF('Risk Management M'!D18:BA18,"n")</f>
        <v>0</v>
      </c>
      <c r="I48" s="199">
        <f>'Risk Management'!I50+COUNTIF('Risk Management M'!D51:BA51,"n")</f>
        <v>0</v>
      </c>
      <c r="J48" s="147" t="str">
        <f>IF(SUM('Risk Management'!D18:I18)&gt;=1,"Y","N")</f>
        <v>N</v>
      </c>
      <c r="K48" s="147" t="str">
        <f>IF(SUM('Risk Management'!D50:I50)&gt;=1,"Y","N")</f>
        <v>N</v>
      </c>
      <c r="AA48" s="189"/>
    </row>
    <row r="49" spans="1:27" ht="16.5" customHeight="1" x14ac:dyDescent="0.15">
      <c r="A49" s="154">
        <v>3.15</v>
      </c>
      <c r="B49" s="186" t="s">
        <v>260</v>
      </c>
      <c r="C49" s="182">
        <f>IFERROR((SUM('Risk Management M'!D19:BA19)+(SUM('Risk Management'!D19*5,'Risk Management'!E19*4,'Risk Management'!F19*3,'Risk Management'!G19*2,'Risk Management'!H19*1)))/((COUNTA('Risk Management M'!D19:BA19)-COUNTIF('Risk Management M'!D19:BA19,"n"))+(SUM('Risk Management'!D19:H19))),0)</f>
        <v>0</v>
      </c>
      <c r="D49" s="182">
        <f>IFERROR((SUM('Risk Management M'!D52:BA52)+(SUM('Risk Management'!D51*5,'Risk Management'!E51*4,'Risk Management'!F51*3,'Risk Management'!G51*2,'Risk Management'!H51*1)))/((COUNTA('Risk Management M'!D52:BA52)-COUNTIF('Risk Management M'!D52:BA52,"n"))+(SUM('Risk Management'!D51:H51))),0)</f>
        <v>0</v>
      </c>
      <c r="E49" s="182">
        <f>IF(OR(C49=0,D49=0),0,IFERROR(((SUM('Risk Management M'!D19:BA19)+SUM('Risk Management M'!D52:BA52))+(SUM('Risk Management'!D19*5,'Risk Management'!E19*4,'Risk Management'!F19*3,'Risk Management'!G19*2,'Risk Management'!H19*1)+SUM('Risk Management'!D51*5,'Risk Management'!E51*4,'Risk Management'!F51*3,'Risk Management'!G51*2,'Risk Management'!H51*1)))/((COUNTA('Risk Management M'!D19:BA19)-COUNTIF('Risk Management M'!D19:BA19,"n")+(COUNTA('Risk Management M'!D52:BA52)-COUNTIF('Risk Management M'!D52:BA52,"n")))+(SUM('Risk Management'!D19:H19)+SUM('Risk Management'!D51:H51))),0))</f>
        <v>0</v>
      </c>
      <c r="F49" s="152" t="str">
        <f t="shared" si="2"/>
        <v>None</v>
      </c>
      <c r="G49" s="182">
        <f t="shared" si="5"/>
        <v>0</v>
      </c>
      <c r="H49" s="150">
        <f>'Risk Management'!I19+COUNTIF('Risk Management M'!D19:BA19,"n")</f>
        <v>0</v>
      </c>
      <c r="I49" s="199">
        <f>'Risk Management'!I51+COUNTIF('Risk Management M'!D52:BA52,"n")</f>
        <v>0</v>
      </c>
      <c r="J49" s="147" t="str">
        <f>IF(SUM('Risk Management'!D19:I19)&gt;=1,"Y","N")</f>
        <v>N</v>
      </c>
      <c r="K49" s="147" t="str">
        <f>IF(SUM('Risk Management'!D51:I51)&gt;=1,"Y","N")</f>
        <v>N</v>
      </c>
      <c r="AA49" s="189"/>
    </row>
    <row r="50" spans="1:27" ht="16.5" customHeight="1" x14ac:dyDescent="0.15">
      <c r="A50" s="154">
        <v>3.16</v>
      </c>
      <c r="B50" s="186" t="s">
        <v>261</v>
      </c>
      <c r="C50" s="182">
        <f>IFERROR((SUM('Risk Management M'!D20:BA20)+(SUM('Risk Management'!D20*5,'Risk Management'!E20*4,'Risk Management'!F20*3,'Risk Management'!G20*2,'Risk Management'!H20*1)))/((COUNTA('Risk Management M'!D20:BA20)-COUNTIF('Risk Management M'!D20:BA20,"n"))+(SUM('Risk Management'!D20:H20))),0)</f>
        <v>0</v>
      </c>
      <c r="D50" s="182">
        <f>IFERROR((SUM('Risk Management M'!D53:BA53)+(SUM('Risk Management'!D52*5,'Risk Management'!E52*4,'Risk Management'!F52*3,'Risk Management'!G52*2,'Risk Management'!H52*1)))/((COUNTA('Risk Management M'!D53:BA53)-COUNTIF('Risk Management M'!D53:BA53,"n"))+(SUM('Risk Management'!D52:H52))),0)</f>
        <v>0</v>
      </c>
      <c r="E50" s="182">
        <f>IF(OR(C50=0,D50=0),0,IFERROR(((SUM('Risk Management M'!D20:BA20)+SUM('Risk Management M'!D53:BA53))+(SUM('Risk Management'!D20*5,'Risk Management'!E20*4,'Risk Management'!F20*3,'Risk Management'!G20*2,'Risk Management'!H20*1)+SUM('Risk Management'!D52*5,'Risk Management'!E52*4,'Risk Management'!F52*3,'Risk Management'!G52*2,'Risk Management'!H52*1)))/((COUNTA('Risk Management M'!D20:BA20)-COUNTIF('Risk Management M'!D20:BA20,"n")+(COUNTA('Risk Management M'!D53:BA53)-COUNTIF('Risk Management M'!D53:BA53,"n")))+(SUM('Risk Management'!D20:H20)+SUM('Risk Management'!D52:H52))),0))</f>
        <v>0</v>
      </c>
      <c r="F50" s="152" t="str">
        <f t="shared" si="2"/>
        <v>None</v>
      </c>
      <c r="G50" s="182">
        <f t="shared" si="5"/>
        <v>0</v>
      </c>
      <c r="H50" s="150">
        <f>'Risk Management'!I20+COUNTIF('Risk Management M'!D20:BA20,"n")</f>
        <v>0</v>
      </c>
      <c r="I50" s="199">
        <f>'Risk Management'!I52+COUNTIF('Risk Management M'!D53:BA53,"n")</f>
        <v>0</v>
      </c>
      <c r="J50" s="147" t="str">
        <f>IF(SUM('Risk Management'!D20:I20)&gt;=1,"Y","N")</f>
        <v>N</v>
      </c>
      <c r="K50" s="147" t="str">
        <f>IF(SUM('Risk Management'!D52:I52)&gt;=1,"Y","N")</f>
        <v>N</v>
      </c>
      <c r="AA50" s="189"/>
    </row>
    <row r="51" spans="1:27" ht="16.5" customHeight="1" x14ac:dyDescent="0.15">
      <c r="A51" s="154">
        <v>3.17</v>
      </c>
      <c r="B51" s="186" t="s">
        <v>262</v>
      </c>
      <c r="C51" s="182">
        <f>IFERROR((SUM('Risk Management M'!D21:BA21)+(SUM('Risk Management'!D21*5,'Risk Management'!E21*4,'Risk Management'!F21*3,'Risk Management'!G21*2,'Risk Management'!H21*1)))/((COUNTA('Risk Management M'!D21:BA21)-COUNTIF('Risk Management M'!D21:BA21,"n"))+(SUM('Risk Management'!D21:H21))),0)</f>
        <v>0</v>
      </c>
      <c r="D51" s="182">
        <f>IFERROR((SUM('Risk Management M'!D54:BA54)+(SUM('Risk Management'!D53*5,'Risk Management'!E53*4,'Risk Management'!F53*3,'Risk Management'!G53*2,'Risk Management'!H53*1)))/((COUNTA('Risk Management M'!D54:BA54)-COUNTIF('Risk Management M'!D54:BA54,"n"))+(SUM('Risk Management'!D53:H53))),0)</f>
        <v>0</v>
      </c>
      <c r="E51" s="182">
        <f>IF(OR(C51=0,D51=0),0,IFERROR(((SUM('Risk Management M'!D21:BA21)+SUM('Risk Management M'!D54:BA54))+(SUM('Risk Management'!D21*5,'Risk Management'!E21*4,'Risk Management'!F21*3,'Risk Management'!G21*2,'Risk Management'!H21*1)+SUM('Risk Management'!D53*5,'Risk Management'!E53*4,'Risk Management'!F53*3,'Risk Management'!G53*2,'Risk Management'!H53*1)))/((COUNTA('Risk Management M'!D21:BA21)-COUNTIF('Risk Management M'!D21:BA21,"n")+(COUNTA('Risk Management M'!D54:BA54)-COUNTIF('Risk Management M'!D54:BA54,"n")))+(SUM('Risk Management'!D21:H21)+SUM('Risk Management'!D53:H53))),0))</f>
        <v>0</v>
      </c>
      <c r="F51" s="152" t="str">
        <f t="shared" si="2"/>
        <v>None</v>
      </c>
      <c r="G51" s="182">
        <f t="shared" si="5"/>
        <v>0</v>
      </c>
      <c r="H51" s="150">
        <f>'Risk Management'!I21+COUNTIF('Risk Management M'!D21:BA21,"n")</f>
        <v>0</v>
      </c>
      <c r="I51" s="199">
        <f>'Risk Management'!I53+COUNTIF('Risk Management M'!D54:BA54,"n")</f>
        <v>0</v>
      </c>
      <c r="J51" s="147" t="str">
        <f>IF(SUM('Risk Management'!D21:I21)&gt;=1,"Y","N")</f>
        <v>N</v>
      </c>
      <c r="K51" s="147" t="str">
        <f>IF(SUM('Risk Management'!D53:I53)&gt;=1,"Y","N")</f>
        <v>N</v>
      </c>
      <c r="AA51" s="189"/>
    </row>
    <row r="52" spans="1:27" ht="16.5" customHeight="1" x14ac:dyDescent="0.15">
      <c r="A52" s="154">
        <v>3.18</v>
      </c>
      <c r="B52" s="186" t="s">
        <v>263</v>
      </c>
      <c r="C52" s="182">
        <f>IFERROR((SUM('Risk Management M'!D22:BA22)+(SUM('Risk Management'!D22*5,'Risk Management'!E22*4,'Risk Management'!F22*3,'Risk Management'!G22*2,'Risk Management'!H22*1)))/((COUNTA('Risk Management M'!D22:BA22)-COUNTIF('Risk Management M'!D22:BA22,"n"))+(SUM('Risk Management'!D22:H22))),0)</f>
        <v>0</v>
      </c>
      <c r="D52" s="182">
        <f>IFERROR((SUM('Risk Management M'!D55:BA55)+(SUM('Risk Management'!D54*5,'Risk Management'!E54*4,'Risk Management'!F54*3,'Risk Management'!G54*2,'Risk Management'!H54*1)))/((COUNTA('Risk Management M'!D55:BA55)-COUNTIF('Risk Management M'!D55:BA55,"n"))+(SUM('Risk Management'!D54:H54))),0)</f>
        <v>0</v>
      </c>
      <c r="E52" s="182">
        <f>IF(OR(C52=0,D52=0),0,IFERROR(((SUM('Risk Management M'!D22:BA22)+SUM('Risk Management M'!D55:BA55))+(SUM('Risk Management'!D22*5,'Risk Management'!E22*4,'Risk Management'!F22*3,'Risk Management'!G22*2,'Risk Management'!H22*1)+SUM('Risk Management'!D54*5,'Risk Management'!E54*4,'Risk Management'!F54*3,'Risk Management'!G54*2,'Risk Management'!H54*1)))/((COUNTA('Risk Management M'!D22:BA22)-COUNTIF('Risk Management M'!D22:BA22,"n")+(COUNTA('Risk Management M'!D55:BA55)-COUNTIF('Risk Management M'!D55:BA55,"n")))+(SUM('Risk Management'!D22:H22)+SUM('Risk Management'!D54:H54))),0))</f>
        <v>0</v>
      </c>
      <c r="F52" s="152" t="str">
        <f t="shared" si="2"/>
        <v>None</v>
      </c>
      <c r="G52" s="182">
        <f t="shared" si="5"/>
        <v>0</v>
      </c>
      <c r="H52" s="150">
        <f>'Risk Management'!I22+COUNTIF('Risk Management M'!D22:BA22,"n")</f>
        <v>0</v>
      </c>
      <c r="I52" s="199">
        <f>'Risk Management'!I54+COUNTIF('Risk Management M'!D55:BA55,"n")</f>
        <v>0</v>
      </c>
      <c r="J52" s="147" t="str">
        <f>IF(SUM('Risk Management'!D22:I22)&gt;=1,"Y","N")</f>
        <v>N</v>
      </c>
      <c r="K52" s="147" t="str">
        <f>IF(SUM('Risk Management'!D54:I54)&gt;=1,"Y","N")</f>
        <v>N</v>
      </c>
      <c r="AA52" s="189"/>
    </row>
    <row r="53" spans="1:27" ht="16.5" customHeight="1" x14ac:dyDescent="0.15">
      <c r="A53" s="154">
        <v>3.19</v>
      </c>
      <c r="B53" s="186" t="s">
        <v>264</v>
      </c>
      <c r="C53" s="182">
        <f>IFERROR((SUM('Risk Management M'!D23:BA23)+(SUM('Risk Management'!D23*5,'Risk Management'!E23*4,'Risk Management'!F23*3,'Risk Management'!G23*2,'Risk Management'!H23*1)))/((COUNTA('Risk Management M'!D23:BA23)-COUNTIF('Risk Management M'!D23:BA23,"n"))+(SUM('Risk Management'!D23:H23))),0)</f>
        <v>0</v>
      </c>
      <c r="D53" s="182">
        <f>IFERROR((SUM('Risk Management M'!D56:BA56)+(SUM('Risk Management'!D55*5,'Risk Management'!E55*4,'Risk Management'!F55*3,'Risk Management'!G55*2,'Risk Management'!H55*1)))/((COUNTA('Risk Management M'!D56:BA56)-COUNTIF('Risk Management M'!D56:BA56,"n"))+(SUM('Risk Management'!D55:H55))),0)</f>
        <v>0</v>
      </c>
      <c r="E53" s="182">
        <f>IF(OR(C53=0,D53=0),0,IFERROR(((SUM('Risk Management M'!D23:BA23)+SUM('Risk Management M'!D56:BA56))+(SUM('Risk Management'!D23*5,'Risk Management'!E23*4,'Risk Management'!F23*3,'Risk Management'!G23*2,'Risk Management'!H23*1)+SUM('Risk Management'!D55*5,'Risk Management'!E55*4,'Risk Management'!F55*3,'Risk Management'!G55*2,'Risk Management'!H55*1)))/((COUNTA('Risk Management M'!D23:BA23)-COUNTIF('Risk Management M'!D23:BA23,"n")+(COUNTA('Risk Management M'!D56:BA56)-COUNTIF('Risk Management M'!D56:BA56,"n")))+(SUM('Risk Management'!D23:H23)+SUM('Risk Management'!D55:H55))),0))</f>
        <v>0</v>
      </c>
      <c r="F53" s="152" t="str">
        <f t="shared" si="2"/>
        <v>None</v>
      </c>
      <c r="G53" s="182">
        <f t="shared" si="5"/>
        <v>0</v>
      </c>
      <c r="H53" s="150">
        <f>'Risk Management'!I23+COUNTIF('Risk Management M'!D23:BA23,"n")</f>
        <v>0</v>
      </c>
      <c r="I53" s="199">
        <f>'Risk Management'!I55+COUNTIF('Risk Management M'!D56:BA56,"n")</f>
        <v>0</v>
      </c>
      <c r="J53" s="147" t="str">
        <f>IF(SUM('Risk Management'!D23:I23)&gt;=1,"Y","N")</f>
        <v>N</v>
      </c>
      <c r="K53" s="147" t="str">
        <f>IF(SUM('Risk Management'!D55:I55)&gt;=1,"Y","N")</f>
        <v>N</v>
      </c>
      <c r="AA53" s="189"/>
    </row>
    <row r="54" spans="1:27" ht="16.5" customHeight="1" x14ac:dyDescent="0.15">
      <c r="A54" s="154">
        <v>3.2</v>
      </c>
      <c r="B54" s="186" t="s">
        <v>265</v>
      </c>
      <c r="C54" s="182">
        <f>IFERROR((SUM('Risk Management M'!D24:BA24)+(SUM('Risk Management'!D24*5,'Risk Management'!E24*4,'Risk Management'!F24*3,'Risk Management'!G24*2,'Risk Management'!H24*1)))/((COUNTA('Risk Management M'!D24:BA24)-COUNTIF('Risk Management M'!D24:BA24,"n"))+(SUM('Risk Management'!D24:H24))),0)</f>
        <v>0</v>
      </c>
      <c r="D54" s="182">
        <f>IFERROR((SUM('Risk Management M'!D57:BA57)+(SUM('Risk Management'!D56*5,'Risk Management'!E56*4,'Risk Management'!F56*3,'Risk Management'!G56*2,'Risk Management'!H56*1)))/((COUNTA('Risk Management M'!D57:BA57)-COUNTIF('Risk Management M'!D57:BA57,"n"))+(SUM('Risk Management'!D56:H56))),0)</f>
        <v>0</v>
      </c>
      <c r="E54" s="182">
        <f>IF(OR(C54=0,D54=0),0,IFERROR(((SUM('Risk Management M'!D24:BA24)+SUM('Risk Management M'!D57:BA57))+(SUM('Risk Management'!D24*5,'Risk Management'!E24*4,'Risk Management'!F24*3,'Risk Management'!G24*2,'Risk Management'!H24*1)+SUM('Risk Management'!D56*5,'Risk Management'!E56*4,'Risk Management'!F56*3,'Risk Management'!G56*2,'Risk Management'!H56*1)))/((COUNTA('Risk Management M'!D24:BA24)-COUNTIF('Risk Management M'!D24:BA24,"n")+(COUNTA('Risk Management M'!D57:BA57)-COUNTIF('Risk Management M'!D57:BA57,"n")))+(SUM('Risk Management'!D24:H24)+SUM('Risk Management'!D56:H56))),0))</f>
        <v>0</v>
      </c>
      <c r="F54" s="152" t="str">
        <f t="shared" si="2"/>
        <v>None</v>
      </c>
      <c r="G54" s="182">
        <f t="shared" si="5"/>
        <v>0</v>
      </c>
      <c r="H54" s="150">
        <f>'Risk Management'!I24+COUNTIF('Risk Management M'!D24:BA24,"n")</f>
        <v>0</v>
      </c>
      <c r="I54" s="199">
        <f>'Risk Management'!I56+COUNTIF('Risk Management M'!D57:BA57,"n")</f>
        <v>0</v>
      </c>
      <c r="J54" s="147" t="str">
        <f>IF(SUM('Risk Management'!D24:I24)&gt;=1,"Y","N")</f>
        <v>N</v>
      </c>
      <c r="K54" s="147" t="str">
        <f>IF(SUM('Risk Management'!D56:I56)&gt;=1,"Y","N")</f>
        <v>N</v>
      </c>
      <c r="AA54" s="189"/>
    </row>
    <row r="55" spans="1:27" ht="16.5" customHeight="1" x14ac:dyDescent="0.15">
      <c r="A55" s="154">
        <v>3.21</v>
      </c>
      <c r="B55" s="186" t="s">
        <v>266</v>
      </c>
      <c r="C55" s="182">
        <f>IFERROR((SUM('Risk Management M'!D25:BA25)+(SUM('Risk Management'!D25*5,'Risk Management'!E25*4,'Risk Management'!F25*3,'Risk Management'!G25*2,'Risk Management'!H25*1)))/((COUNTA('Risk Management M'!D25:BA25)-COUNTIF('Risk Management M'!D25:BA25,"n"))+(SUM('Risk Management'!D25:H25))),0)</f>
        <v>0</v>
      </c>
      <c r="D55" s="182">
        <f>IFERROR((SUM('Risk Management M'!D58:BA58)+(SUM('Risk Management'!D57*5,'Risk Management'!E57*4,'Risk Management'!F57*3,'Risk Management'!G57*2,'Risk Management'!H57*1)))/((COUNTA('Risk Management M'!D58:BA58)-COUNTIF('Risk Management M'!D58:BA58,"n"))+(SUM('Risk Management'!D57:H57))),0)</f>
        <v>0</v>
      </c>
      <c r="E55" s="182">
        <f>IF(OR(C55=0,D55=0),0,IFERROR(((SUM('Risk Management M'!D25:BA25)+SUM('Risk Management M'!D58:BA58))+(SUM('Risk Management'!D25*5,'Risk Management'!E25*4,'Risk Management'!F25*3,'Risk Management'!G25*2,'Risk Management'!H25*1)+SUM('Risk Management'!D57*5,'Risk Management'!E57*4,'Risk Management'!F57*3,'Risk Management'!G57*2,'Risk Management'!H57*1)))/((COUNTA('Risk Management M'!D25:BA25)-COUNTIF('Risk Management M'!D25:BA25,"n")+(COUNTA('Risk Management M'!D58:BA58)-COUNTIF('Risk Management M'!D58:BA58,"n")))+(SUM('Risk Management'!D25:H25)+SUM('Risk Management'!D57:H57))),0))</f>
        <v>0</v>
      </c>
      <c r="F55" s="152" t="str">
        <f t="shared" si="2"/>
        <v>None</v>
      </c>
      <c r="G55" s="182">
        <f t="shared" si="5"/>
        <v>0</v>
      </c>
      <c r="H55" s="150">
        <f>'Risk Management'!I25+COUNTIF('Risk Management M'!D25:BA25,"n")</f>
        <v>0</v>
      </c>
      <c r="I55" s="199">
        <f>'Risk Management'!I57+COUNTIF('Risk Management M'!D58:BA58,"n")</f>
        <v>0</v>
      </c>
      <c r="J55" s="147" t="str">
        <f>IF(SUM('Risk Management'!D25:I25)&gt;=1,"Y","N")</f>
        <v>N</v>
      </c>
      <c r="K55" s="147" t="str">
        <f>IF(SUM('Risk Management'!D57:I57)&gt;=1,"Y","N")</f>
        <v>N</v>
      </c>
      <c r="AA55" s="189"/>
    </row>
    <row r="56" spans="1:27" ht="16.5" customHeight="1" x14ac:dyDescent="0.15">
      <c r="A56" s="154">
        <v>3.22</v>
      </c>
      <c r="B56" s="186" t="s">
        <v>267</v>
      </c>
      <c r="C56" s="182">
        <f>IFERROR((SUM('Risk Management M'!D26:BA26)+(SUM('Risk Management'!D26*5,'Risk Management'!E26*4,'Risk Management'!F26*3,'Risk Management'!G26*2,'Risk Management'!H26*1)))/((COUNTA('Risk Management M'!D26:BA26)-COUNTIF('Risk Management M'!D26:BA26,"n"))+(SUM('Risk Management'!D26:H26))),0)</f>
        <v>0</v>
      </c>
      <c r="D56" s="182">
        <f>IFERROR((SUM('Risk Management M'!D59:BA59)+(SUM('Risk Management'!D58*5,'Risk Management'!E58*4,'Risk Management'!F58*3,'Risk Management'!G58*2,'Risk Management'!H58*1)))/((COUNTA('Risk Management M'!D59:BA59)-COUNTIF('Risk Management M'!D59:BA59,"n"))+(SUM('Risk Management'!D58:H58))),0)</f>
        <v>0</v>
      </c>
      <c r="E56" s="182">
        <f>IF(OR(C56=0,D56=0),0,IFERROR(((SUM('Risk Management M'!D26:BA26)+SUM('Risk Management M'!D59:BA59))+(SUM('Risk Management'!D26*5,'Risk Management'!E26*4,'Risk Management'!F26*3,'Risk Management'!G26*2,'Risk Management'!H26*1)+SUM('Risk Management'!D58*5,'Risk Management'!E58*4,'Risk Management'!F58*3,'Risk Management'!G58*2,'Risk Management'!H58*1)))/((COUNTA('Risk Management M'!D26:BA26)-COUNTIF('Risk Management M'!D26:BA26,"n")+(COUNTA('Risk Management M'!D59:BA59)-COUNTIF('Risk Management M'!D59:BA59,"n")))+(SUM('Risk Management'!D26:H26)+SUM('Risk Management'!D58:H58))),0))</f>
        <v>0</v>
      </c>
      <c r="F56" s="152" t="str">
        <f t="shared" si="2"/>
        <v>None</v>
      </c>
      <c r="G56" s="182">
        <f t="shared" si="5"/>
        <v>0</v>
      </c>
      <c r="H56" s="150">
        <f>'Risk Management'!I26+COUNTIF('Risk Management M'!D26:BA26,"n")</f>
        <v>0</v>
      </c>
      <c r="I56" s="199">
        <f>'Risk Management'!I58+COUNTIF('Risk Management M'!D59:BA59,"n")</f>
        <v>0</v>
      </c>
      <c r="J56" s="147" t="str">
        <f>IF(SUM('Risk Management'!D26:I26)&gt;=1,"Y","N")</f>
        <v>N</v>
      </c>
      <c r="K56" s="147" t="str">
        <f>IF(SUM('Risk Management'!D58:I58)&gt;=1,"Y","N")</f>
        <v>N</v>
      </c>
      <c r="AA56" s="189"/>
    </row>
    <row r="57" spans="1:27" ht="16.5" customHeight="1" x14ac:dyDescent="0.15">
      <c r="A57" s="154">
        <v>3.23</v>
      </c>
      <c r="B57" s="186" t="s">
        <v>268</v>
      </c>
      <c r="C57" s="182">
        <f>IFERROR((SUM('Risk Management M'!D27:BA27)+(SUM('Risk Management'!D27*5,'Risk Management'!E27*4,'Risk Management'!F27*3,'Risk Management'!G27*2,'Risk Management'!H27*1)))/((COUNTA('Risk Management M'!D27:BA27)-COUNTIF('Risk Management M'!D27:BA27,"n"))+(SUM('Risk Management'!D27:H27))),0)</f>
        <v>0</v>
      </c>
      <c r="D57" s="182">
        <f>IFERROR((SUM('Risk Management M'!D60:BA60)+(SUM('Risk Management'!D59*5,'Risk Management'!E59*4,'Risk Management'!F59*3,'Risk Management'!G59*2,'Risk Management'!H59*1)))/((COUNTA('Risk Management M'!D60:BA60)-COUNTIF('Risk Management M'!D60:BA60,"n"))+(SUM('Risk Management'!D59:H59))),0)</f>
        <v>0</v>
      </c>
      <c r="E57" s="182">
        <f>IF(OR(C57=0,D57=0),0,IFERROR(((SUM('Risk Management M'!D27:BA27)+SUM('Risk Management M'!D60:BA60))+(SUM('Risk Management'!D27*5,'Risk Management'!E27*4,'Risk Management'!F27*3,'Risk Management'!G27*2,'Risk Management'!H27*1)+SUM('Risk Management'!D59*5,'Risk Management'!E59*4,'Risk Management'!F59*3,'Risk Management'!G59*2,'Risk Management'!H59*1)))/((COUNTA('Risk Management M'!D27:BA27)-COUNTIF('Risk Management M'!D27:BA27,"n")+(COUNTA('Risk Management M'!D60:BA60)-COUNTIF('Risk Management M'!D60:BA60,"n")))+(SUM('Risk Management'!D27:H27)+SUM('Risk Management'!D59:H59))),0))</f>
        <v>0</v>
      </c>
      <c r="F57" s="152" t="str">
        <f t="shared" si="2"/>
        <v>None</v>
      </c>
      <c r="G57" s="182">
        <f t="shared" si="5"/>
        <v>0</v>
      </c>
      <c r="H57" s="150">
        <f>'Risk Management'!I27+COUNTIF('Risk Management M'!D27:BA27,"n")</f>
        <v>0</v>
      </c>
      <c r="I57" s="199">
        <f>'Risk Management'!I59+COUNTIF('Risk Management M'!D60:BA60,"n")</f>
        <v>0</v>
      </c>
      <c r="J57" s="147" t="str">
        <f>IF(SUM('Risk Management'!D27:I27)&gt;=1,"Y","N")</f>
        <v>N</v>
      </c>
      <c r="K57" s="147" t="str">
        <f>IF(SUM('Risk Management'!D59:I59)&gt;=1,"Y","N")</f>
        <v>N</v>
      </c>
      <c r="AA57" s="189"/>
    </row>
    <row r="58" spans="1:27" ht="16.5" customHeight="1" x14ac:dyDescent="0.15">
      <c r="A58" s="154">
        <v>3.24</v>
      </c>
      <c r="B58" s="186" t="s">
        <v>269</v>
      </c>
      <c r="C58" s="182">
        <f>IFERROR((SUM('Risk Management M'!D28:BA28)+(SUM('Risk Management'!D28*5,'Risk Management'!E28*4,'Risk Management'!F28*3,'Risk Management'!G28*2,'Risk Management'!H28*1)))/((COUNTA('Risk Management M'!D28:BA28)-COUNTIF('Risk Management M'!D28:BA28,"n"))+(SUM('Risk Management'!D28:H28))),0)</f>
        <v>0</v>
      </c>
      <c r="D58" s="182">
        <f>IFERROR((SUM('Risk Management M'!D61:BA61)+(SUM('Risk Management'!D60*5,'Risk Management'!E60*4,'Risk Management'!F60*3,'Risk Management'!G60*2,'Risk Management'!H60*1)))/((COUNTA('Risk Management M'!D61:BA61)-COUNTIF('Risk Management M'!D61:BA61,"n"))+(SUM('Risk Management'!D60:H60))),0)</f>
        <v>0</v>
      </c>
      <c r="E58" s="182">
        <f>IF(OR(C58=0,D58=0),0,IFERROR(((SUM('Risk Management M'!D28:BA28)+SUM('Risk Management M'!D61:BA61))+(SUM('Risk Management'!D28*5,'Risk Management'!E28*4,'Risk Management'!F28*3,'Risk Management'!G28*2,'Risk Management'!H28*1)+SUM('Risk Management'!D60*5,'Risk Management'!E60*4,'Risk Management'!F60*3,'Risk Management'!G60*2,'Risk Management'!H60*1)))/((COUNTA('Risk Management M'!D28:BA28)-COUNTIF('Risk Management M'!D28:BA28,"n")+(COUNTA('Risk Management M'!D61:BA61)-COUNTIF('Risk Management M'!D61:BA61,"n")))+(SUM('Risk Management'!D28:H28)+SUM('Risk Management'!D60:H60))),0))</f>
        <v>0</v>
      </c>
      <c r="F58" s="152" t="str">
        <f t="shared" si="2"/>
        <v>None</v>
      </c>
      <c r="G58" s="182">
        <f t="shared" si="5"/>
        <v>0</v>
      </c>
      <c r="H58" s="150">
        <f>'Risk Management'!I28+COUNTIF('Risk Management M'!D28:BA28,"n")</f>
        <v>0</v>
      </c>
      <c r="I58" s="199">
        <f>'Risk Management'!I60+COUNTIF('Risk Management M'!D61:BA61,"n")</f>
        <v>0</v>
      </c>
      <c r="J58" s="147" t="str">
        <f>IF(SUM('Risk Management'!D28:I28)&gt;=1,"Y","N")</f>
        <v>N</v>
      </c>
      <c r="K58" s="147" t="str">
        <f>IF(SUM('Risk Management'!D60:I60)&gt;=1,"Y","N")</f>
        <v>N</v>
      </c>
      <c r="AA58" s="189"/>
    </row>
    <row r="59" spans="1:27" ht="16.5" customHeight="1" x14ac:dyDescent="0.15">
      <c r="A59" s="154">
        <v>3.25</v>
      </c>
      <c r="B59" s="186" t="s">
        <v>270</v>
      </c>
      <c r="C59" s="182">
        <f>IFERROR((SUM('Risk Management M'!D29:BA29)+(SUM('Risk Management'!D29*5,'Risk Management'!E29*4,'Risk Management'!F29*3,'Risk Management'!G29*2,'Risk Management'!H29*1)))/((COUNTA('Risk Management M'!D29:BA29)-COUNTIF('Risk Management M'!D29:BA29,"n"))+(SUM('Risk Management'!D29:H29))),0)</f>
        <v>0</v>
      </c>
      <c r="D59" s="182">
        <f>IFERROR((SUM('Risk Management M'!D62:BA62)+(SUM('Risk Management'!D61*5,'Risk Management'!E61*4,'Risk Management'!F61*3,'Risk Management'!G61*2,'Risk Management'!H61*1)))/((COUNTA('Risk Management M'!D62:BA62)-COUNTIF('Risk Management M'!D62:BA62,"n"))+(SUM('Risk Management'!D61:H61))),0)</f>
        <v>0</v>
      </c>
      <c r="E59" s="182">
        <f>IF(OR(C59=0,D59=0),0,IFERROR(((SUM('Risk Management M'!D29:BA29)+SUM('Risk Management M'!D62:BA62))+(SUM('Risk Management'!D29*5,'Risk Management'!E29*4,'Risk Management'!F29*3,'Risk Management'!G29*2,'Risk Management'!H29*1)+SUM('Risk Management'!D61*5,'Risk Management'!E61*4,'Risk Management'!F61*3,'Risk Management'!G61*2,'Risk Management'!H61*1)))/((COUNTA('Risk Management M'!D29:BA29)-COUNTIF('Risk Management M'!D29:BA29,"n")+(COUNTA('Risk Management M'!D62:BA62)-COUNTIF('Risk Management M'!D62:BA62,"n")))+(SUM('Risk Management'!D29:H29)+SUM('Risk Management'!D61:H61))),0))</f>
        <v>0</v>
      </c>
      <c r="F59" s="152" t="str">
        <f t="shared" si="2"/>
        <v>None</v>
      </c>
      <c r="G59" s="182">
        <f t="shared" si="5"/>
        <v>0</v>
      </c>
      <c r="H59" s="150">
        <f>'Risk Management'!I29+COUNTIF('Risk Management M'!D29:BA29,"n")</f>
        <v>0</v>
      </c>
      <c r="I59" s="199">
        <f>'Risk Management'!I61+COUNTIF('Risk Management M'!D62:BA62,"n")</f>
        <v>0</v>
      </c>
      <c r="J59" s="147" t="str">
        <f>IF(SUM('Risk Management'!D29:I29)&gt;=1,"Y","N")</f>
        <v>N</v>
      </c>
      <c r="K59" s="147" t="str">
        <f>IF(SUM('Risk Management'!D61:I61)&gt;=1,"Y","N")</f>
        <v>N</v>
      </c>
      <c r="AA59" s="189"/>
    </row>
    <row r="60" spans="1:27" ht="16.5" customHeight="1" x14ac:dyDescent="0.15">
      <c r="A60" s="154">
        <v>3.26</v>
      </c>
      <c r="B60" s="186" t="s">
        <v>271</v>
      </c>
      <c r="C60" s="182">
        <f>IFERROR((SUM('Risk Management M'!D30:BA30)+(SUM('Risk Management'!D30*5,'Risk Management'!E30*4,'Risk Management'!F30*3,'Risk Management'!G30*2,'Risk Management'!H30*1)))/((COUNTA('Risk Management M'!D30:BA30)-COUNTIF('Risk Management M'!D30:BA30,"n"))+(SUM('Risk Management'!D30:H30))),0)</f>
        <v>0</v>
      </c>
      <c r="D60" s="182">
        <f>IFERROR((SUM('Risk Management M'!D63:BA63)+(SUM('Risk Management'!D62*5,'Risk Management'!E62*4,'Risk Management'!F62*3,'Risk Management'!G62*2,'Risk Management'!H62*1)))/((COUNTA('Risk Management M'!D63:BA63)-COUNTIF('Risk Management M'!D63:BA63,"n"))+(SUM('Risk Management'!D62:H62))),0)</f>
        <v>0</v>
      </c>
      <c r="E60" s="182">
        <f>IF(OR(C60=0,D60=0),0,IFERROR(((SUM('Risk Management M'!D30:BA30)+SUM('Risk Management M'!D63:BA63))+(SUM('Risk Management'!D30*5,'Risk Management'!E30*4,'Risk Management'!F30*3,'Risk Management'!G30*2,'Risk Management'!H30*1)+SUM('Risk Management'!D62*5,'Risk Management'!E62*4,'Risk Management'!F62*3,'Risk Management'!G62*2,'Risk Management'!H62*1)))/((COUNTA('Risk Management M'!D30:BA30)-COUNTIF('Risk Management M'!D30:BA30,"n")+(COUNTA('Risk Management M'!D63:BA63)-COUNTIF('Risk Management M'!D63:BA63,"n")))+(SUM('Risk Management'!D30:H30)+SUM('Risk Management'!D62:H62))),0))</f>
        <v>0</v>
      </c>
      <c r="F60" s="152" t="str">
        <f t="shared" si="2"/>
        <v>None</v>
      </c>
      <c r="G60" s="182">
        <f t="shared" si="5"/>
        <v>0</v>
      </c>
      <c r="H60" s="150">
        <f>'Risk Management'!I30+COUNTIF('Risk Management M'!D30:BA30,"n")</f>
        <v>0</v>
      </c>
      <c r="I60" s="199">
        <f>'Risk Management'!I62+COUNTIF('Risk Management M'!D63:BA63,"n")</f>
        <v>0</v>
      </c>
      <c r="J60" s="147" t="str">
        <f>IF(SUM('Risk Management'!D30:I30)&gt;=1,"Y","N")</f>
        <v>N</v>
      </c>
      <c r="K60" s="147" t="str">
        <f>IF(SUM('Risk Management'!D62:I62)&gt;=1,"Y","N")</f>
        <v>N</v>
      </c>
      <c r="AA60" s="189"/>
    </row>
    <row r="61" spans="1:27" ht="16.5" customHeight="1" x14ac:dyDescent="0.15">
      <c r="A61" s="154">
        <v>3.27</v>
      </c>
      <c r="B61" s="186" t="s">
        <v>272</v>
      </c>
      <c r="C61" s="182">
        <f>IFERROR((SUM('Risk Management M'!D31:BA31)+(SUM('Risk Management'!D31*5,'Risk Management'!E31*4,'Risk Management'!F31*3,'Risk Management'!G31*2,'Risk Management'!H31*1)))/((COUNTA('Risk Management M'!D31:BA31)-COUNTIF('Risk Management M'!D31:BA31,"n"))+(SUM('Risk Management'!D31:H31))),0)</f>
        <v>0</v>
      </c>
      <c r="D61" s="182">
        <f>IFERROR((SUM('Risk Management M'!D64:BA64)+(SUM('Risk Management'!D63*5,'Risk Management'!E63*4,'Risk Management'!F63*3,'Risk Management'!G63*2,'Risk Management'!H63*1)))/((COUNTA('Risk Management M'!D64:BA64)-COUNTIF('Risk Management M'!D64:BA64,"n"))+(SUM('Risk Management'!D63:H63))),0)</f>
        <v>0</v>
      </c>
      <c r="E61" s="182">
        <f>IF(OR(C61=0,D61=0),0,IFERROR(((SUM('Risk Management M'!D31:BA31)+SUM('Risk Management M'!D64:BA64))+(SUM('Risk Management'!D31*5,'Risk Management'!E31*4,'Risk Management'!F31*3,'Risk Management'!G31*2,'Risk Management'!H31*1)+SUM('Risk Management'!D63*5,'Risk Management'!E63*4,'Risk Management'!F63*3,'Risk Management'!G63*2,'Risk Management'!H63*1)))/((COUNTA('Risk Management M'!D31:BA31)-COUNTIF('Risk Management M'!D31:BA31,"n")+(COUNTA('Risk Management M'!D64:BA64)-COUNTIF('Risk Management M'!D64:BA64,"n")))+(SUM('Risk Management'!D31:H31)+SUM('Risk Management'!D63:H63))),0))</f>
        <v>0</v>
      </c>
      <c r="F61" s="152" t="str">
        <f t="shared" si="2"/>
        <v>None</v>
      </c>
      <c r="G61" s="182">
        <f t="shared" si="5"/>
        <v>0</v>
      </c>
      <c r="H61" s="150">
        <f>'Risk Management'!I31+COUNTIF('Risk Management M'!D31:BA31,"n")</f>
        <v>0</v>
      </c>
      <c r="I61" s="199">
        <f>'Risk Management'!I63+COUNTIF('Risk Management M'!D64:BA64,"n")</f>
        <v>0</v>
      </c>
      <c r="J61" s="147" t="str">
        <f>IF(SUM('Risk Management'!D31:I31)&gt;=1,"Y","N")</f>
        <v>N</v>
      </c>
      <c r="K61" s="147" t="str">
        <f>IF(SUM('Risk Management'!D63:I63)&gt;=1,"Y","N")</f>
        <v>N</v>
      </c>
      <c r="AA61" s="189"/>
    </row>
    <row r="62" spans="1:27" ht="16.5" customHeight="1" x14ac:dyDescent="0.15">
      <c r="A62" s="154">
        <v>3.28</v>
      </c>
      <c r="B62" s="186" t="s">
        <v>273</v>
      </c>
      <c r="C62" s="182">
        <f>IFERROR((SUM('Risk Management M'!D32:BA32)+(SUM('Risk Management'!D32*5,'Risk Management'!E32*4,'Risk Management'!F32*3,'Risk Management'!G32*2,'Risk Management'!H32*1)))/((COUNTA('Risk Management M'!D32:BA32)-COUNTIF('Risk Management M'!D32:BA32,"n"))+(SUM('Risk Management'!D32:H32))),0)</f>
        <v>0</v>
      </c>
      <c r="D62" s="182">
        <f>IFERROR((SUM('Risk Management M'!D65:BA65)+(SUM('Risk Management'!D64*5,'Risk Management'!E64*4,'Risk Management'!F64*3,'Risk Management'!G64*2,'Risk Management'!H64*1)))/((COUNTA('Risk Management M'!D65:BA65)-COUNTIF('Risk Management M'!D65:BA65,"n"))+(SUM('Risk Management'!D64:H64))),0)</f>
        <v>0</v>
      </c>
      <c r="E62" s="182">
        <f>IF(OR(C62=0,D62=0),0,IFERROR(((SUM('Risk Management M'!D32:BA32)+SUM('Risk Management M'!D65:BA65))+(SUM('Risk Management'!D32*5,'Risk Management'!E32*4,'Risk Management'!F32*3,'Risk Management'!G32*2,'Risk Management'!H32*1)+SUM('Risk Management'!D64*5,'Risk Management'!E64*4,'Risk Management'!F64*3,'Risk Management'!G64*2,'Risk Management'!H64*1)))/((COUNTA('Risk Management M'!D32:BA32)-COUNTIF('Risk Management M'!D32:BA32,"n")+(COUNTA('Risk Management M'!D65:BA65)-COUNTIF('Risk Management M'!D65:BA65,"n")))+(SUM('Risk Management'!D32:H32)+SUM('Risk Management'!D64:H64))),0))</f>
        <v>0</v>
      </c>
      <c r="F62" s="152" t="str">
        <f t="shared" si="2"/>
        <v>None</v>
      </c>
      <c r="G62" s="182">
        <f t="shared" si="5"/>
        <v>0</v>
      </c>
      <c r="H62" s="150">
        <f>'Risk Management'!I32+COUNTIF('Risk Management M'!D32:BA32,"n")</f>
        <v>0</v>
      </c>
      <c r="I62" s="199">
        <f>'Risk Management'!I64+COUNTIF('Risk Management M'!D65:BA65,"n")</f>
        <v>0</v>
      </c>
      <c r="J62" s="147" t="str">
        <f>IF(SUM('Risk Management'!D32:I32)&gt;=1,"Y","N")</f>
        <v>N</v>
      </c>
      <c r="K62" s="147" t="str">
        <f>IF(SUM('Risk Management'!D64:I64)&gt;=1,"Y","N")</f>
        <v>N</v>
      </c>
      <c r="AA62" s="189"/>
    </row>
    <row r="63" spans="1:27" ht="16.5" customHeight="1" x14ac:dyDescent="0.15">
      <c r="A63" s="154">
        <v>3.29</v>
      </c>
      <c r="B63" s="186" t="s">
        <v>274</v>
      </c>
      <c r="C63" s="182">
        <f>IFERROR((SUM('Risk Management M'!D33:BA33)+(SUM('Risk Management'!D33*5,'Risk Management'!E33*4,'Risk Management'!F33*3,'Risk Management'!G33*2,'Risk Management'!H33*1)))/((COUNTA('Risk Management M'!D33:BA33)-COUNTIF('Risk Management M'!D33:BA33,"n"))+(SUM('Risk Management'!D33:H33))),0)</f>
        <v>0</v>
      </c>
      <c r="D63" s="182">
        <f>IFERROR((SUM('Risk Management M'!D66:BA66)+(SUM('Risk Management'!D65*5,'Risk Management'!E65*4,'Risk Management'!F65*3,'Risk Management'!G65*2,'Risk Management'!H65*1)))/((COUNTA('Risk Management M'!D66:BA66)-COUNTIF('Risk Management M'!D66:BA66,"n"))+(SUM('Risk Management'!D65:H65))),0)</f>
        <v>0</v>
      </c>
      <c r="E63" s="182">
        <f>IF(OR(C63=0,D63=0),0,IFERROR(((SUM('Risk Management M'!D33:BA33)+SUM('Risk Management M'!D66:BA66))+(SUM('Risk Management'!D33*5,'Risk Management'!E33*4,'Risk Management'!F33*3,'Risk Management'!G33*2,'Risk Management'!H33*1)+SUM('Risk Management'!D65*5,'Risk Management'!E65*4,'Risk Management'!F65*3,'Risk Management'!G65*2,'Risk Management'!H65*1)))/((COUNTA('Risk Management M'!D33:BA33)-COUNTIF('Risk Management M'!D33:BA33,"n")+(COUNTA('Risk Management M'!D66:BA66)-COUNTIF('Risk Management M'!D66:BA66,"n")))+(SUM('Risk Management'!D33:H33)+SUM('Risk Management'!D65:H65))),0))</f>
        <v>0</v>
      </c>
      <c r="F63" s="152" t="str">
        <f t="shared" si="2"/>
        <v>None</v>
      </c>
      <c r="G63" s="182">
        <f t="shared" si="5"/>
        <v>0</v>
      </c>
      <c r="H63" s="150">
        <f>'Risk Management'!I33+COUNTIF('Risk Management M'!D33:BA33,"n")</f>
        <v>0</v>
      </c>
      <c r="I63" s="199">
        <f>'Risk Management'!I65+COUNTIF('Risk Management M'!D66:BA66,"n")</f>
        <v>0</v>
      </c>
      <c r="J63" s="147" t="str">
        <f>IF(SUM('Risk Management'!D33:I33)&gt;=1,"Y","N")</f>
        <v>N</v>
      </c>
      <c r="K63" s="147" t="str">
        <f>IF(SUM('Risk Management'!D65:I65)&gt;=1,"Y","N")</f>
        <v>N</v>
      </c>
      <c r="AA63" s="189"/>
    </row>
    <row r="64" spans="1:27" ht="26.25" customHeight="1" x14ac:dyDescent="0.15">
      <c r="A64" s="154">
        <v>3.3</v>
      </c>
      <c r="B64" s="186" t="s">
        <v>275</v>
      </c>
      <c r="C64" s="182">
        <f>IFERROR((SUM('Risk Management M'!D34:BA34)+(SUM('Risk Management'!D34*5,'Risk Management'!E34*4,'Risk Management'!F34*3,'Risk Management'!G34*2,'Risk Management'!H34*1)))/((COUNTA('Risk Management M'!D34:BA34)-COUNTIF('Risk Management M'!D34:BA34,"n"))+(SUM('Risk Management'!D34:H34))),0)</f>
        <v>0</v>
      </c>
      <c r="D64" s="182">
        <f>IFERROR((SUM('Risk Management M'!D67:BA67)+(SUM('Risk Management'!D66*5,'Risk Management'!E66*4,'Risk Management'!F66*3,'Risk Management'!G66*2,'Risk Management'!H66*1)))/((COUNTA('Risk Management M'!D67:BA67)-COUNTIF('Risk Management M'!D67:BA67,"n"))+(SUM('Risk Management'!D66:H66))),0)</f>
        <v>0</v>
      </c>
      <c r="E64" s="182">
        <f>IF(OR(C64=0,D64=0),0,IFERROR(((SUM('Risk Management M'!D34:BA34)+SUM('Risk Management M'!D67:BA67))+(SUM('Risk Management'!D34*5,'Risk Management'!E34*4,'Risk Management'!F34*3,'Risk Management'!G34*2,'Risk Management'!H34*1)+SUM('Risk Management'!D66*5,'Risk Management'!E66*4,'Risk Management'!F66*3,'Risk Management'!G66*2,'Risk Management'!H66*1)))/((COUNTA('Risk Management M'!D34:BA34)-COUNTIF('Risk Management M'!D34:BA34,"n")+(COUNTA('Risk Management M'!D67:BA67)-COUNTIF('Risk Management M'!D67:BA67,"n")))+(SUM('Risk Management'!D34:H34)+SUM('Risk Management'!D66:H66))),0))</f>
        <v>0</v>
      </c>
      <c r="F64" s="152" t="str">
        <f t="shared" si="2"/>
        <v>None</v>
      </c>
      <c r="G64" s="182">
        <f t="shared" si="5"/>
        <v>0</v>
      </c>
      <c r="H64" s="150">
        <f>'Risk Management'!I34+COUNTIF('Risk Management M'!D34:BA34,"n")</f>
        <v>0</v>
      </c>
      <c r="I64" s="199">
        <f>'Risk Management'!I66+COUNTIF('Risk Management M'!D67:BA67,"n")</f>
        <v>0</v>
      </c>
      <c r="J64" s="147" t="str">
        <f>IF(SUM('Risk Management'!D34:I34)&gt;=1,"Y","N")</f>
        <v>N</v>
      </c>
      <c r="K64" s="147" t="str">
        <f>IF(SUM('Risk Management'!D66:I66)&gt;=1,"Y","N")</f>
        <v>N</v>
      </c>
      <c r="AA64" s="189"/>
    </row>
    <row r="65" spans="7:7" x14ac:dyDescent="0.15">
      <c r="G65" s="200"/>
    </row>
  </sheetData>
  <sheetProtection algorithmName="SHA-512" hashValue="UsxEh/64LqcjyeqylnrqPYrNjSMOi4TRAVMxTeAV/D3GMngZKvV7DA4FR9YY4AQa8sVm5KNfFLny6brwm+dnQg==" saltValue="zNqLNbDZRJOHK51o5/PgWA==" spinCount="100000" sheet="1" objects="1" scenarios="1"/>
  <mergeCells count="3">
    <mergeCell ref="C8:E8"/>
    <mergeCell ref="C23:E23"/>
    <mergeCell ref="C33:E33"/>
  </mergeCells>
  <conditionalFormatting sqref="F8:F33 F35:F64">
    <cfRule type="cellIs" dxfId="47" priority="14" operator="equal">
      <formula>"None"</formula>
    </cfRule>
    <cfRule type="cellIs" dxfId="46" priority="15" operator="equal">
      <formula>"Leading"</formula>
    </cfRule>
    <cfRule type="cellIs" dxfId="45" priority="16" operator="equal">
      <formula>"Performing"</formula>
    </cfRule>
    <cfRule type="cellIs" dxfId="44" priority="17" operator="equal">
      <formula>"Developing"</formula>
    </cfRule>
  </conditionalFormatting>
  <conditionalFormatting sqref="F11">
    <cfRule type="expression" dxfId="43" priority="10">
      <formula>$F$10="Developing"</formula>
    </cfRule>
    <cfRule type="expression" dxfId="42" priority="11">
      <formula>$F$10="Performing"</formula>
    </cfRule>
    <cfRule type="expression" dxfId="41" priority="12">
      <formula>$F$10="Leading"</formula>
    </cfRule>
    <cfRule type="expression" dxfId="40" priority="13">
      <formula>$F$10="None"</formula>
    </cfRule>
  </conditionalFormatting>
  <conditionalFormatting sqref="F14">
    <cfRule type="expression" dxfId="39" priority="6">
      <formula>$F$13="Developing"</formula>
    </cfRule>
    <cfRule type="expression" dxfId="38" priority="7">
      <formula>$F$13="Performing"</formula>
    </cfRule>
    <cfRule type="expression" dxfId="37" priority="8">
      <formula>$F$13="Leading"</formula>
    </cfRule>
    <cfRule type="expression" dxfId="36" priority="9">
      <formula>$F$13="None"</formula>
    </cfRule>
  </conditionalFormatting>
  <conditionalFormatting sqref="F28:F29">
    <cfRule type="expression" dxfId="35" priority="2">
      <formula>$F$27="Developing"</formula>
    </cfRule>
    <cfRule type="expression" dxfId="34" priority="3">
      <formula>$F$27="Performing"</formula>
    </cfRule>
    <cfRule type="expression" dxfId="33" priority="4">
      <formula>$F$27="Leading"</formula>
    </cfRule>
    <cfRule type="expression" dxfId="32" priority="5">
      <formula>$F$27="None"</formula>
    </cfRule>
  </conditionalFormatting>
  <conditionalFormatting sqref="H10:I23 H25:I33 H35:I64">
    <cfRule type="cellIs" dxfId="31" priority="1" operator="greaterThan">
      <formula>0.5</formula>
    </cfRule>
  </conditionalFormatting>
  <pageMargins left="0.25" right="0.25" top="0.75" bottom="0.75" header="0.3" footer="0.3"/>
  <pageSetup paperSize="8" orientation="landscape" r:id="rId1"/>
  <rowBreaks count="1" manualBreakCount="1">
    <brk id="3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7CBF-C77F-404E-945C-78C2EE5A59C8}">
  <dimension ref="A1:L65"/>
  <sheetViews>
    <sheetView workbookViewId="0"/>
  </sheetViews>
  <sheetFormatPr defaultColWidth="9.140625" defaultRowHeight="15" x14ac:dyDescent="0.25"/>
  <cols>
    <col min="1" max="1" width="5" style="129" customWidth="1"/>
    <col min="2" max="2" width="32" style="129" customWidth="1"/>
    <col min="3" max="3" width="21.7109375" style="129" customWidth="1"/>
    <col min="4" max="4" width="9" style="129" customWidth="1"/>
    <col min="5" max="7" width="10" style="129" customWidth="1"/>
    <col min="8" max="12" width="9" style="129" customWidth="1"/>
    <col min="13" max="16384" width="9.140625" style="129"/>
  </cols>
  <sheetData>
    <row r="1" spans="1:12" ht="55.5" customHeight="1" x14ac:dyDescent="0.25">
      <c r="A1"/>
      <c r="B1" s="218" t="s">
        <v>276</v>
      </c>
      <c r="C1" s="218"/>
      <c r="D1" s="218"/>
      <c r="E1" s="218"/>
      <c r="F1" s="218"/>
      <c r="G1" s="218"/>
      <c r="H1"/>
      <c r="I1"/>
      <c r="J1"/>
      <c r="K1"/>
      <c r="L1"/>
    </row>
    <row r="2" spans="1:12" ht="15.75" customHeight="1" x14ac:dyDescent="0.25">
      <c r="A2"/>
      <c r="B2"/>
      <c r="C2"/>
      <c r="D2"/>
      <c r="E2"/>
      <c r="F2"/>
      <c r="G2"/>
      <c r="H2"/>
      <c r="I2"/>
      <c r="J2"/>
      <c r="K2"/>
      <c r="L2"/>
    </row>
    <row r="3" spans="1:12" ht="22.5" customHeight="1" x14ac:dyDescent="0.25">
      <c r="A3"/>
      <c r="B3" s="219" t="s">
        <v>127</v>
      </c>
      <c r="C3" s="219"/>
      <c r="D3" s="219"/>
      <c r="E3" s="219"/>
      <c r="F3" s="219"/>
      <c r="G3"/>
      <c r="H3"/>
      <c r="I3"/>
      <c r="J3" s="224" t="s">
        <v>416</v>
      </c>
      <c r="K3" s="224"/>
      <c r="L3" s="224"/>
    </row>
    <row r="4" spans="1:12" ht="22.5" customHeight="1" x14ac:dyDescent="0.25">
      <c r="A4"/>
      <c r="B4" s="130" t="s">
        <v>128</v>
      </c>
      <c r="C4" s="131"/>
      <c r="D4"/>
      <c r="E4"/>
      <c r="F4"/>
      <c r="G4"/>
      <c r="H4"/>
      <c r="I4"/>
      <c r="J4"/>
      <c r="K4"/>
      <c r="L4"/>
    </row>
    <row r="5" spans="1:12" ht="7.5" customHeight="1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29.25" customHeight="1" x14ac:dyDescent="0.25">
      <c r="A6"/>
      <c r="B6" s="132" t="s">
        <v>129</v>
      </c>
      <c r="C6" s="133" t="str">
        <f>Calculation!F8</f>
        <v>None</v>
      </c>
      <c r="D6"/>
      <c r="E6"/>
      <c r="F6"/>
      <c r="G6" s="134" t="s">
        <v>130</v>
      </c>
      <c r="H6"/>
      <c r="I6" s="220" t="s">
        <v>131</v>
      </c>
      <c r="J6" s="220"/>
      <c r="K6" s="221" t="s">
        <v>132</v>
      </c>
      <c r="L6" s="221"/>
    </row>
    <row r="7" spans="1:12" ht="29.25" customHeight="1" x14ac:dyDescent="0.25">
      <c r="A7"/>
      <c r="B7" s="135" t="s">
        <v>133</v>
      </c>
      <c r="C7" s="133" t="str">
        <f>Calculation!F23</f>
        <v>None</v>
      </c>
      <c r="D7"/>
      <c r="E7"/>
      <c r="F7" s="136" t="s">
        <v>134</v>
      </c>
      <c r="G7" s="137"/>
      <c r="H7"/>
      <c r="I7" s="222">
        <f>AVERAGE(Calculation!$D$4:$D$6)</f>
        <v>0</v>
      </c>
      <c r="J7" s="223"/>
      <c r="K7" s="222">
        <f>AVERAGE(Calculation!$C$4:$C$6)</f>
        <v>0</v>
      </c>
      <c r="L7" s="223"/>
    </row>
    <row r="8" spans="1:12" ht="29.25" customHeight="1" x14ac:dyDescent="0.25">
      <c r="A8"/>
      <c r="B8" s="138" t="s">
        <v>135</v>
      </c>
      <c r="C8" s="133" t="str">
        <f>Calculation!F33</f>
        <v>None</v>
      </c>
      <c r="D8"/>
      <c r="E8" s="139" t="s">
        <v>136</v>
      </c>
      <c r="F8" s="140"/>
      <c r="G8" s="137"/>
      <c r="H8"/>
      <c r="I8" s="141" t="s">
        <v>175</v>
      </c>
      <c r="J8"/>
      <c r="K8"/>
      <c r="L8"/>
    </row>
    <row r="9" spans="1:12" ht="27" customHeight="1" x14ac:dyDescent="0.25">
      <c r="A9"/>
      <c r="B9" s="226" t="str">
        <f>IF(Calculation!F8="None","This snapshot will display 'None' until all SafePlus core questions have been rated by both senior managers and other employees", "")</f>
        <v>This snapshot will display 'None' until all SafePlus core questions have been rated by both senior managers and other employees</v>
      </c>
      <c r="C9" s="217"/>
      <c r="D9"/>
      <c r="E9" s="227" t="s">
        <v>137</v>
      </c>
      <c r="F9" s="227"/>
      <c r="G9" s="227"/>
      <c r="H9"/>
      <c r="I9" s="142"/>
      <c r="J9" s="217" t="s">
        <v>173</v>
      </c>
      <c r="K9" s="217"/>
      <c r="L9" s="217"/>
    </row>
    <row r="10" spans="1:12" ht="15.75" customHeight="1" x14ac:dyDescent="0.25">
      <c r="A10"/>
      <c r="B10"/>
      <c r="C10"/>
      <c r="D10"/>
      <c r="E10"/>
      <c r="F10"/>
      <c r="G10"/>
      <c r="H10"/>
      <c r="I10" s="143"/>
      <c r="J10" s="217" t="s">
        <v>174</v>
      </c>
      <c r="K10" s="217"/>
      <c r="L10" s="217"/>
    </row>
    <row r="11" spans="1:12" ht="15" customHeight="1" x14ac:dyDescent="0.25">
      <c r="A11"/>
      <c r="B11"/>
      <c r="C11"/>
      <c r="D11"/>
      <c r="E11"/>
      <c r="F11"/>
      <c r="G11"/>
      <c r="H11"/>
      <c r="I11"/>
      <c r="J11"/>
      <c r="K11"/>
      <c r="L11"/>
    </row>
    <row r="12" spans="1:12" ht="27.75" customHeight="1" x14ac:dyDescent="0.25">
      <c r="A12" s="144"/>
      <c r="B12" s="228" t="s">
        <v>129</v>
      </c>
      <c r="C12" s="229"/>
      <c r="D12" s="229"/>
      <c r="E12" s="229"/>
      <c r="F12" s="145" t="s">
        <v>138</v>
      </c>
      <c r="G12" s="145" t="s">
        <v>139</v>
      </c>
      <c r="H12" s="146" t="s">
        <v>140</v>
      </c>
      <c r="I12" s="146" t="s">
        <v>141</v>
      </c>
      <c r="J12" s="145" t="s">
        <v>178</v>
      </c>
      <c r="K12" s="146" t="s">
        <v>143</v>
      </c>
      <c r="L12" s="146" t="s">
        <v>177</v>
      </c>
    </row>
    <row r="13" spans="1:12" ht="16.5" customHeight="1" x14ac:dyDescent="0.25">
      <c r="A13" s="147">
        <v>1.1000000000000001</v>
      </c>
      <c r="B13" s="230" t="s">
        <v>144</v>
      </c>
      <c r="C13" s="231"/>
      <c r="D13" s="231"/>
      <c r="E13" s="232"/>
      <c r="F13" s="148">
        <f>Calculation!E10</f>
        <v>0</v>
      </c>
      <c r="G13" s="149" t="str">
        <f>Calculation!F10</f>
        <v>None</v>
      </c>
      <c r="H13" s="148">
        <f>Calculation!C10</f>
        <v>0</v>
      </c>
      <c r="I13" s="148">
        <f>Calculation!D10</f>
        <v>0</v>
      </c>
      <c r="J13" s="148">
        <f>Calculation!G10</f>
        <v>0</v>
      </c>
      <c r="K13" s="150">
        <f>Calculation!H10</f>
        <v>0</v>
      </c>
      <c r="L13" s="150">
        <f>Calculation!I10</f>
        <v>0</v>
      </c>
    </row>
    <row r="14" spans="1:12" ht="16.5" customHeight="1" x14ac:dyDescent="0.25">
      <c r="A14" s="147">
        <v>1.2</v>
      </c>
      <c r="B14" s="233" t="s">
        <v>145</v>
      </c>
      <c r="C14" s="234"/>
      <c r="D14" s="234"/>
      <c r="E14" s="235"/>
      <c r="F14" s="148">
        <f>Calculation!E11</f>
        <v>0</v>
      </c>
      <c r="G14" s="151"/>
      <c r="H14" s="148">
        <f>Calculation!C11</f>
        <v>0</v>
      </c>
      <c r="I14" s="148">
        <f>Calculation!D11</f>
        <v>0</v>
      </c>
      <c r="J14" s="148">
        <f>Calculation!G11</f>
        <v>0</v>
      </c>
      <c r="K14" s="150">
        <f>Calculation!H11</f>
        <v>0</v>
      </c>
      <c r="L14" s="150">
        <f>Calculation!I11</f>
        <v>0</v>
      </c>
    </row>
    <row r="15" spans="1:12" ht="16.5" customHeight="1" x14ac:dyDescent="0.25">
      <c r="A15" s="147">
        <v>1.3</v>
      </c>
      <c r="B15" s="225" t="s">
        <v>146</v>
      </c>
      <c r="C15" s="225"/>
      <c r="D15" s="225"/>
      <c r="E15" s="225"/>
      <c r="F15" s="148">
        <f>Calculation!E12</f>
        <v>0</v>
      </c>
      <c r="G15" s="152" t="str">
        <f>Calculation!F12</f>
        <v>None</v>
      </c>
      <c r="H15" s="148">
        <f>Calculation!C12</f>
        <v>0</v>
      </c>
      <c r="I15" s="148">
        <f>Calculation!D12</f>
        <v>0</v>
      </c>
      <c r="J15" s="148">
        <f>Calculation!G12</f>
        <v>0</v>
      </c>
      <c r="K15" s="150">
        <f>Calculation!H12</f>
        <v>0</v>
      </c>
      <c r="L15" s="150">
        <f>Calculation!I12</f>
        <v>0</v>
      </c>
    </row>
    <row r="16" spans="1:12" ht="16.5" customHeight="1" x14ac:dyDescent="0.25">
      <c r="A16" s="147">
        <v>1.4</v>
      </c>
      <c r="B16" s="230" t="s">
        <v>147</v>
      </c>
      <c r="C16" s="231"/>
      <c r="D16" s="231"/>
      <c r="E16" s="232"/>
      <c r="F16" s="148">
        <f>Calculation!E13</f>
        <v>0</v>
      </c>
      <c r="G16" s="149" t="str">
        <f>Calculation!F13</f>
        <v>None</v>
      </c>
      <c r="H16" s="148">
        <f>Calculation!C13</f>
        <v>0</v>
      </c>
      <c r="I16" s="148">
        <f>Calculation!D13</f>
        <v>0</v>
      </c>
      <c r="J16" s="148">
        <f>Calculation!G13</f>
        <v>0</v>
      </c>
      <c r="K16" s="150">
        <f>Calculation!H13</f>
        <v>0</v>
      </c>
      <c r="L16" s="150">
        <f>Calculation!I13</f>
        <v>0</v>
      </c>
    </row>
    <row r="17" spans="1:12" ht="16.5" customHeight="1" x14ac:dyDescent="0.25">
      <c r="A17" s="147">
        <v>1.5</v>
      </c>
      <c r="B17" s="233" t="s">
        <v>148</v>
      </c>
      <c r="C17" s="234"/>
      <c r="D17" s="234"/>
      <c r="E17" s="235"/>
      <c r="F17" s="148">
        <f>Calculation!E14</f>
        <v>0</v>
      </c>
      <c r="G17" s="151"/>
      <c r="H17" s="148">
        <f>Calculation!C14</f>
        <v>0</v>
      </c>
      <c r="I17" s="148">
        <f>Calculation!D14</f>
        <v>0</v>
      </c>
      <c r="J17" s="148">
        <f>Calculation!G14</f>
        <v>0</v>
      </c>
      <c r="K17" s="150">
        <f>Calculation!H14</f>
        <v>0</v>
      </c>
      <c r="L17" s="150">
        <f>Calculation!I14</f>
        <v>0</v>
      </c>
    </row>
    <row r="18" spans="1:12" ht="26.25" customHeight="1" x14ac:dyDescent="0.25">
      <c r="A18" s="147">
        <v>1.6</v>
      </c>
      <c r="B18" s="225" t="s">
        <v>417</v>
      </c>
      <c r="C18" s="225"/>
      <c r="D18" s="225"/>
      <c r="E18" s="225"/>
      <c r="F18" s="148">
        <f>Calculation!E15</f>
        <v>0</v>
      </c>
      <c r="G18" s="152" t="str">
        <f>Calculation!F15</f>
        <v>None</v>
      </c>
      <c r="H18" s="148">
        <f>Calculation!C15</f>
        <v>0</v>
      </c>
      <c r="I18" s="148">
        <f>Calculation!D15</f>
        <v>0</v>
      </c>
      <c r="J18" s="148">
        <f>Calculation!G15</f>
        <v>0</v>
      </c>
      <c r="K18" s="150">
        <f>Calculation!H15</f>
        <v>0</v>
      </c>
      <c r="L18" s="150">
        <f>Calculation!I15</f>
        <v>0</v>
      </c>
    </row>
    <row r="19" spans="1:12" ht="15.95" customHeight="1" x14ac:dyDescent="0.25">
      <c r="A19" s="147">
        <v>1.7</v>
      </c>
      <c r="B19" s="225" t="s">
        <v>149</v>
      </c>
      <c r="C19" s="225"/>
      <c r="D19" s="225"/>
      <c r="E19" s="225"/>
      <c r="F19" s="148">
        <f>Calculation!E16</f>
        <v>0</v>
      </c>
      <c r="G19" s="152" t="str">
        <f>Calculation!F16</f>
        <v>None</v>
      </c>
      <c r="H19" s="148">
        <f>Calculation!C16</f>
        <v>0</v>
      </c>
      <c r="I19" s="148">
        <f>Calculation!D16</f>
        <v>0</v>
      </c>
      <c r="J19" s="148">
        <f>Calculation!G16</f>
        <v>0</v>
      </c>
      <c r="K19" s="150">
        <f>Calculation!H16</f>
        <v>0</v>
      </c>
      <c r="L19" s="150">
        <f>Calculation!I16</f>
        <v>0</v>
      </c>
    </row>
    <row r="20" spans="1:12" ht="26.25" customHeight="1" x14ac:dyDescent="0.25">
      <c r="A20" s="147">
        <v>1.8</v>
      </c>
      <c r="B20" s="225" t="s">
        <v>418</v>
      </c>
      <c r="C20" s="225"/>
      <c r="D20" s="225"/>
      <c r="E20" s="225"/>
      <c r="F20" s="148">
        <f>Calculation!E17</f>
        <v>0</v>
      </c>
      <c r="G20" s="152" t="str">
        <f>Calculation!F17</f>
        <v>None</v>
      </c>
      <c r="H20" s="148">
        <f>Calculation!C17</f>
        <v>0</v>
      </c>
      <c r="I20" s="148">
        <f>Calculation!D17</f>
        <v>0</v>
      </c>
      <c r="J20" s="148">
        <f>Calculation!G17</f>
        <v>0</v>
      </c>
      <c r="K20" s="150">
        <f>Calculation!H17</f>
        <v>0</v>
      </c>
      <c r="L20" s="150">
        <f>Calculation!I17</f>
        <v>0</v>
      </c>
    </row>
    <row r="21" spans="1:12" ht="15.6" customHeight="1" x14ac:dyDescent="0.25">
      <c r="A21" s="147">
        <v>1.9</v>
      </c>
      <c r="B21" s="225" t="s">
        <v>11</v>
      </c>
      <c r="C21" s="225"/>
      <c r="D21" s="225"/>
      <c r="E21" s="225"/>
      <c r="F21" s="148">
        <f>Calculation!E18</f>
        <v>0</v>
      </c>
      <c r="G21" s="152" t="str">
        <f>Calculation!F18</f>
        <v>None</v>
      </c>
      <c r="H21" s="148">
        <f>Calculation!C18</f>
        <v>0</v>
      </c>
      <c r="I21" s="148">
        <f>Calculation!D18</f>
        <v>0</v>
      </c>
      <c r="J21" s="148">
        <f>Calculation!G18</f>
        <v>0</v>
      </c>
      <c r="K21" s="150">
        <f>Calculation!H18</f>
        <v>0</v>
      </c>
      <c r="L21" s="150">
        <f>Calculation!I18</f>
        <v>0</v>
      </c>
    </row>
    <row r="22" spans="1:12" ht="26.25" customHeight="1" x14ac:dyDescent="0.25">
      <c r="A22" s="153">
        <v>1.1000000000000001</v>
      </c>
      <c r="B22" s="225" t="s">
        <v>419</v>
      </c>
      <c r="C22" s="225"/>
      <c r="D22" s="225"/>
      <c r="E22" s="225"/>
      <c r="F22" s="148">
        <f>Calculation!E19</f>
        <v>0</v>
      </c>
      <c r="G22" s="152" t="str">
        <f>Calculation!F19</f>
        <v>None</v>
      </c>
      <c r="H22" s="148">
        <f>Calculation!C19</f>
        <v>0</v>
      </c>
      <c r="I22" s="148">
        <f>Calculation!D19</f>
        <v>0</v>
      </c>
      <c r="J22" s="148">
        <f>Calculation!G19</f>
        <v>0</v>
      </c>
      <c r="K22" s="150">
        <f>Calculation!H19</f>
        <v>0</v>
      </c>
      <c r="L22" s="150">
        <f>Calculation!I19</f>
        <v>0</v>
      </c>
    </row>
    <row r="23" spans="1:12" ht="16.5" customHeight="1" x14ac:dyDescent="0.25">
      <c r="A23" s="153">
        <v>1.1100000000000001</v>
      </c>
      <c r="B23" s="225" t="s">
        <v>13</v>
      </c>
      <c r="C23" s="225"/>
      <c r="D23" s="225"/>
      <c r="E23" s="225"/>
      <c r="F23" s="148">
        <f>Calculation!E20</f>
        <v>0</v>
      </c>
      <c r="G23" s="152" t="str">
        <f>Calculation!F20</f>
        <v>None</v>
      </c>
      <c r="H23" s="148">
        <f>Calculation!C20</f>
        <v>0</v>
      </c>
      <c r="I23" s="148">
        <f>Calculation!D20</f>
        <v>0</v>
      </c>
      <c r="J23" s="148">
        <f>Calculation!G20</f>
        <v>0</v>
      </c>
      <c r="K23" s="150">
        <f>Calculation!H20</f>
        <v>0</v>
      </c>
      <c r="L23" s="150">
        <f>Calculation!I20</f>
        <v>0</v>
      </c>
    </row>
    <row r="24" spans="1:12" ht="15.95" customHeight="1" x14ac:dyDescent="0.25">
      <c r="A24" s="154">
        <v>1.1200000000000001</v>
      </c>
      <c r="B24" s="236" t="s">
        <v>14</v>
      </c>
      <c r="C24" s="236"/>
      <c r="D24" s="236"/>
      <c r="E24" s="236"/>
      <c r="F24" s="148">
        <f>Calculation!E21</f>
        <v>0</v>
      </c>
      <c r="G24" s="152" t="str">
        <f>Calculation!F21</f>
        <v>None</v>
      </c>
      <c r="H24" s="148">
        <f>Calculation!C21</f>
        <v>0</v>
      </c>
      <c r="I24" s="148">
        <f>Calculation!D21</f>
        <v>0</v>
      </c>
      <c r="J24" s="148">
        <f>Calculation!G21</f>
        <v>0</v>
      </c>
      <c r="K24" s="150">
        <f>Calculation!H21</f>
        <v>0</v>
      </c>
      <c r="L24" s="150">
        <f>Calculation!I21</f>
        <v>0</v>
      </c>
    </row>
    <row r="25" spans="1:12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12" ht="27.75" customHeight="1" x14ac:dyDescent="0.25">
      <c r="A26" s="155"/>
      <c r="B26" s="156" t="s">
        <v>133</v>
      </c>
      <c r="C26" s="157"/>
      <c r="D26" s="157"/>
      <c r="E26" s="157"/>
      <c r="F26" s="145" t="s">
        <v>138</v>
      </c>
      <c r="G26" s="145" t="s">
        <v>139</v>
      </c>
      <c r="H26" s="146" t="s">
        <v>140</v>
      </c>
      <c r="I26" s="146" t="s">
        <v>141</v>
      </c>
      <c r="J26" s="145" t="s">
        <v>178</v>
      </c>
      <c r="K26" s="146" t="s">
        <v>143</v>
      </c>
      <c r="L26" s="146" t="s">
        <v>177</v>
      </c>
    </row>
    <row r="27" spans="1:12" ht="16.5" customHeight="1" x14ac:dyDescent="0.25">
      <c r="A27" s="147">
        <v>2.1</v>
      </c>
      <c r="B27" s="225" t="s">
        <v>150</v>
      </c>
      <c r="C27" s="225"/>
      <c r="D27" s="225"/>
      <c r="E27" s="225"/>
      <c r="F27" s="148">
        <f>Calculation!E25</f>
        <v>0</v>
      </c>
      <c r="G27" s="158" t="str">
        <f>Calculation!F25</f>
        <v>None</v>
      </c>
      <c r="H27" s="148">
        <f>Calculation!C25</f>
        <v>0</v>
      </c>
      <c r="I27" s="148">
        <f>Calculation!D25</f>
        <v>0</v>
      </c>
      <c r="J27" s="148">
        <f>Calculation!G25</f>
        <v>0</v>
      </c>
      <c r="K27" s="150">
        <f>Calculation!H25</f>
        <v>0</v>
      </c>
      <c r="L27" s="150">
        <f>Calculation!I25</f>
        <v>0</v>
      </c>
    </row>
    <row r="28" spans="1:12" ht="26.25" customHeight="1" x14ac:dyDescent="0.25">
      <c r="A28" s="147">
        <v>2.2000000000000002</v>
      </c>
      <c r="B28" s="225" t="s">
        <v>421</v>
      </c>
      <c r="C28" s="225"/>
      <c r="D28" s="225"/>
      <c r="E28" s="225"/>
      <c r="F28" s="148">
        <f>Calculation!E26</f>
        <v>0</v>
      </c>
      <c r="G28" s="158" t="str">
        <f>Calculation!F26</f>
        <v>None</v>
      </c>
      <c r="H28" s="148">
        <f>Calculation!C26</f>
        <v>0</v>
      </c>
      <c r="I28" s="148">
        <f>Calculation!D26</f>
        <v>0</v>
      </c>
      <c r="J28" s="148">
        <f>Calculation!G26</f>
        <v>0</v>
      </c>
      <c r="K28" s="150">
        <f>Calculation!H26</f>
        <v>0</v>
      </c>
      <c r="L28" s="150">
        <f>Calculation!I26</f>
        <v>0</v>
      </c>
    </row>
    <row r="29" spans="1:12" ht="16.5" customHeight="1" x14ac:dyDescent="0.25">
      <c r="A29" s="147">
        <v>2.2999999999999998</v>
      </c>
      <c r="B29" s="230" t="s">
        <v>17</v>
      </c>
      <c r="C29" s="231"/>
      <c r="D29" s="231"/>
      <c r="E29" s="232"/>
      <c r="F29" s="148">
        <f>Calculation!E27</f>
        <v>0</v>
      </c>
      <c r="G29" s="159" t="str">
        <f>Calculation!F27</f>
        <v>None</v>
      </c>
      <c r="H29" s="148">
        <f>Calculation!C27</f>
        <v>0</v>
      </c>
      <c r="I29" s="148">
        <f>Calculation!D27</f>
        <v>0</v>
      </c>
      <c r="J29" s="148">
        <f>Calculation!G27</f>
        <v>0</v>
      </c>
      <c r="K29" s="150">
        <f>Calculation!H27</f>
        <v>0</v>
      </c>
      <c r="L29" s="150">
        <f>Calculation!I27</f>
        <v>0</v>
      </c>
    </row>
    <row r="30" spans="1:12" ht="16.5" customHeight="1" x14ac:dyDescent="0.25">
      <c r="A30" s="147">
        <v>2.4</v>
      </c>
      <c r="B30" s="237" t="s">
        <v>18</v>
      </c>
      <c r="C30" s="225"/>
      <c r="D30" s="225"/>
      <c r="E30" s="238"/>
      <c r="F30" s="148">
        <f>Calculation!E28</f>
        <v>0</v>
      </c>
      <c r="G30" s="160"/>
      <c r="H30" s="148">
        <f>Calculation!C28</f>
        <v>0</v>
      </c>
      <c r="I30" s="148">
        <f>Calculation!D28</f>
        <v>0</v>
      </c>
      <c r="J30" s="148">
        <f>Calculation!G28</f>
        <v>0</v>
      </c>
      <c r="K30" s="150">
        <f>Calculation!H28</f>
        <v>0</v>
      </c>
      <c r="L30" s="150">
        <f>Calculation!I28</f>
        <v>0</v>
      </c>
    </row>
    <row r="31" spans="1:12" ht="16.5" customHeight="1" x14ac:dyDescent="0.25">
      <c r="A31" s="147">
        <v>2.5</v>
      </c>
      <c r="B31" s="233" t="s">
        <v>19</v>
      </c>
      <c r="C31" s="234"/>
      <c r="D31" s="234"/>
      <c r="E31" s="235"/>
      <c r="F31" s="148">
        <f>Calculation!E29</f>
        <v>0</v>
      </c>
      <c r="G31" s="161"/>
      <c r="H31" s="148">
        <f>Calculation!C29</f>
        <v>0</v>
      </c>
      <c r="I31" s="148">
        <f>Calculation!D29</f>
        <v>0</v>
      </c>
      <c r="J31" s="148">
        <f>Calculation!G29</f>
        <v>0</v>
      </c>
      <c r="K31" s="150">
        <f>Calculation!H29</f>
        <v>0</v>
      </c>
      <c r="L31" s="150">
        <f>Calculation!I29</f>
        <v>0</v>
      </c>
    </row>
    <row r="32" spans="1:12" ht="16.5" customHeight="1" x14ac:dyDescent="0.25">
      <c r="A32" s="147">
        <v>2.6</v>
      </c>
      <c r="B32" s="225" t="s">
        <v>20</v>
      </c>
      <c r="C32" s="225"/>
      <c r="D32" s="225"/>
      <c r="E32" s="225"/>
      <c r="F32" s="148">
        <f>Calculation!E30</f>
        <v>0</v>
      </c>
      <c r="G32" s="158" t="str">
        <f>Calculation!F30</f>
        <v>None</v>
      </c>
      <c r="H32" s="148">
        <f>Calculation!C30</f>
        <v>0</v>
      </c>
      <c r="I32" s="148">
        <f>Calculation!D30</f>
        <v>0</v>
      </c>
      <c r="J32" s="148">
        <f>Calculation!G30</f>
        <v>0</v>
      </c>
      <c r="K32" s="150">
        <f>Calculation!H30</f>
        <v>0</v>
      </c>
      <c r="L32" s="150">
        <f>Calculation!I30</f>
        <v>0</v>
      </c>
    </row>
    <row r="33" spans="1:12" ht="26.1" customHeight="1" x14ac:dyDescent="0.25">
      <c r="A33" s="147">
        <v>2.7</v>
      </c>
      <c r="B33" s="225" t="s">
        <v>420</v>
      </c>
      <c r="C33" s="225"/>
      <c r="D33" s="225"/>
      <c r="E33" s="225"/>
      <c r="F33" s="148">
        <f>Calculation!E31</f>
        <v>0</v>
      </c>
      <c r="G33" s="158" t="str">
        <f>Calculation!F31</f>
        <v>None</v>
      </c>
      <c r="H33" s="148">
        <f>Calculation!C31</f>
        <v>0</v>
      </c>
      <c r="I33" s="148">
        <f>Calculation!D31</f>
        <v>0</v>
      </c>
      <c r="J33" s="148">
        <f>Calculation!G31</f>
        <v>0</v>
      </c>
      <c r="K33" s="150">
        <f>Calculation!H31</f>
        <v>0</v>
      </c>
      <c r="L33" s="150">
        <f>Calculation!I31</f>
        <v>0</v>
      </c>
    </row>
    <row r="34" spans="1:12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27.75" customHeight="1" x14ac:dyDescent="0.25">
      <c r="A35" s="162"/>
      <c r="B35" s="239" t="s">
        <v>135</v>
      </c>
      <c r="C35" s="239"/>
      <c r="D35" s="239"/>
      <c r="E35" s="239"/>
      <c r="F35" s="145" t="s">
        <v>138</v>
      </c>
      <c r="G35" s="145" t="s">
        <v>139</v>
      </c>
      <c r="H35" s="146" t="s">
        <v>140</v>
      </c>
      <c r="I35" s="146" t="s">
        <v>141</v>
      </c>
      <c r="J35" s="145" t="s">
        <v>178</v>
      </c>
      <c r="K35" s="146" t="s">
        <v>143</v>
      </c>
      <c r="L35" s="146" t="s">
        <v>177</v>
      </c>
    </row>
    <row r="36" spans="1:12" ht="16.5" customHeight="1" x14ac:dyDescent="0.25">
      <c r="A36" s="147">
        <v>3.1</v>
      </c>
      <c r="B36" s="225" t="s">
        <v>151</v>
      </c>
      <c r="C36" s="225"/>
      <c r="D36" s="225"/>
      <c r="E36" s="225"/>
      <c r="F36" s="148">
        <f>Calculation!E35</f>
        <v>0</v>
      </c>
      <c r="G36" s="152" t="str">
        <f>Calculation!F35</f>
        <v>None</v>
      </c>
      <c r="H36" s="148">
        <f>Calculation!C35</f>
        <v>0</v>
      </c>
      <c r="I36" s="148">
        <f>Calculation!D35</f>
        <v>0</v>
      </c>
      <c r="J36" s="148">
        <f>Calculation!G35</f>
        <v>0</v>
      </c>
      <c r="K36" s="150">
        <f>Calculation!H35</f>
        <v>0</v>
      </c>
      <c r="L36" s="150">
        <f>Calculation!I35</f>
        <v>0</v>
      </c>
    </row>
    <row r="37" spans="1:12" ht="16.5" customHeight="1" x14ac:dyDescent="0.25">
      <c r="A37" s="147">
        <v>3.2</v>
      </c>
      <c r="B37" s="225" t="s">
        <v>152</v>
      </c>
      <c r="C37" s="225"/>
      <c r="D37" s="225"/>
      <c r="E37" s="225"/>
      <c r="F37" s="148">
        <f>Calculation!E36</f>
        <v>0</v>
      </c>
      <c r="G37" s="152" t="str">
        <f>Calculation!F36</f>
        <v>None</v>
      </c>
      <c r="H37" s="148">
        <f>Calculation!C36</f>
        <v>0</v>
      </c>
      <c r="I37" s="148">
        <f>Calculation!D36</f>
        <v>0</v>
      </c>
      <c r="J37" s="148">
        <f>Calculation!G36</f>
        <v>0</v>
      </c>
      <c r="K37" s="150">
        <f>Calculation!H36</f>
        <v>0</v>
      </c>
      <c r="L37" s="150">
        <f>Calculation!I36</f>
        <v>0</v>
      </c>
    </row>
    <row r="38" spans="1:12" ht="16.5" customHeight="1" x14ac:dyDescent="0.25">
      <c r="A38" s="147">
        <v>3.3</v>
      </c>
      <c r="B38" s="225" t="s">
        <v>22</v>
      </c>
      <c r="C38" s="225"/>
      <c r="D38" s="225"/>
      <c r="E38" s="225"/>
      <c r="F38" s="148">
        <f>Calculation!E37</f>
        <v>0</v>
      </c>
      <c r="G38" s="152" t="str">
        <f>Calculation!F37</f>
        <v>None</v>
      </c>
      <c r="H38" s="148">
        <f>Calculation!C37</f>
        <v>0</v>
      </c>
      <c r="I38" s="148">
        <f>Calculation!D37</f>
        <v>0</v>
      </c>
      <c r="J38" s="148">
        <f>Calculation!G37</f>
        <v>0</v>
      </c>
      <c r="K38" s="150">
        <f>Calculation!H37</f>
        <v>0</v>
      </c>
      <c r="L38" s="150">
        <f>Calculation!I37</f>
        <v>0</v>
      </c>
    </row>
    <row r="39" spans="1:12" ht="16.5" customHeight="1" x14ac:dyDescent="0.25">
      <c r="A39" s="147">
        <v>3.4</v>
      </c>
      <c r="B39" s="225" t="s">
        <v>23</v>
      </c>
      <c r="C39" s="225"/>
      <c r="D39" s="225"/>
      <c r="E39" s="225"/>
      <c r="F39" s="148">
        <f>Calculation!E38</f>
        <v>0</v>
      </c>
      <c r="G39" s="152" t="str">
        <f>Calculation!F38</f>
        <v>None</v>
      </c>
      <c r="H39" s="148">
        <f>Calculation!C38</f>
        <v>0</v>
      </c>
      <c r="I39" s="148">
        <f>Calculation!D38</f>
        <v>0</v>
      </c>
      <c r="J39" s="148">
        <f>Calculation!G38</f>
        <v>0</v>
      </c>
      <c r="K39" s="150">
        <f>Calculation!H38</f>
        <v>0</v>
      </c>
      <c r="L39" s="150">
        <f>Calculation!I38</f>
        <v>0</v>
      </c>
    </row>
    <row r="40" spans="1:12" ht="16.5" customHeight="1" x14ac:dyDescent="0.25">
      <c r="A40" s="147">
        <v>3.5</v>
      </c>
      <c r="B40" s="225" t="s">
        <v>153</v>
      </c>
      <c r="C40" s="225"/>
      <c r="D40" s="225"/>
      <c r="E40" s="225"/>
      <c r="F40" s="148">
        <f>Calculation!E39</f>
        <v>0</v>
      </c>
      <c r="G40" s="152" t="str">
        <f>Calculation!F39</f>
        <v>None</v>
      </c>
      <c r="H40" s="148">
        <f>Calculation!C39</f>
        <v>0</v>
      </c>
      <c r="I40" s="148">
        <f>Calculation!D39</f>
        <v>0</v>
      </c>
      <c r="J40" s="148">
        <f>Calculation!G39</f>
        <v>0</v>
      </c>
      <c r="K40" s="150">
        <f>Calculation!H39</f>
        <v>0</v>
      </c>
      <c r="L40" s="150">
        <f>Calculation!I39</f>
        <v>0</v>
      </c>
    </row>
    <row r="41" spans="1:12" ht="16.5" customHeight="1" x14ac:dyDescent="0.25">
      <c r="A41" s="147">
        <v>3.6</v>
      </c>
      <c r="B41" s="225" t="s">
        <v>154</v>
      </c>
      <c r="C41" s="225"/>
      <c r="D41" s="225"/>
      <c r="E41" s="225"/>
      <c r="F41" s="148">
        <f>Calculation!E40</f>
        <v>0</v>
      </c>
      <c r="G41" s="152" t="str">
        <f>Calculation!F40</f>
        <v>None</v>
      </c>
      <c r="H41" s="148">
        <f>Calculation!C40</f>
        <v>0</v>
      </c>
      <c r="I41" s="148">
        <f>Calculation!D40</f>
        <v>0</v>
      </c>
      <c r="J41" s="148">
        <f>Calculation!G40</f>
        <v>0</v>
      </c>
      <c r="K41" s="150">
        <f>Calculation!H40</f>
        <v>0</v>
      </c>
      <c r="L41" s="150">
        <f>Calculation!I40</f>
        <v>0</v>
      </c>
    </row>
    <row r="42" spans="1:12" ht="16.5" customHeight="1" x14ac:dyDescent="0.25">
      <c r="A42" s="147">
        <v>3.7</v>
      </c>
      <c r="B42" s="225" t="s">
        <v>155</v>
      </c>
      <c r="C42" s="225"/>
      <c r="D42" s="225"/>
      <c r="E42" s="225"/>
      <c r="F42" s="148">
        <f>Calculation!E41</f>
        <v>0</v>
      </c>
      <c r="G42" s="152" t="str">
        <f>Calculation!F41</f>
        <v>None</v>
      </c>
      <c r="H42" s="148">
        <f>Calculation!C41</f>
        <v>0</v>
      </c>
      <c r="I42" s="148">
        <f>Calculation!D41</f>
        <v>0</v>
      </c>
      <c r="J42" s="148">
        <f>Calculation!G41</f>
        <v>0</v>
      </c>
      <c r="K42" s="150">
        <f>Calculation!H41</f>
        <v>0</v>
      </c>
      <c r="L42" s="150">
        <f>Calculation!I41</f>
        <v>0</v>
      </c>
    </row>
    <row r="43" spans="1:12" ht="16.5" customHeight="1" x14ac:dyDescent="0.25">
      <c r="A43" s="147">
        <v>3.8</v>
      </c>
      <c r="B43" s="225" t="s">
        <v>156</v>
      </c>
      <c r="C43" s="225"/>
      <c r="D43" s="225"/>
      <c r="E43" s="225"/>
      <c r="F43" s="148">
        <f>Calculation!E42</f>
        <v>0</v>
      </c>
      <c r="G43" s="152" t="str">
        <f>Calculation!F42</f>
        <v>None</v>
      </c>
      <c r="H43" s="148">
        <f>Calculation!C42</f>
        <v>0</v>
      </c>
      <c r="I43" s="148">
        <f>Calculation!D42</f>
        <v>0</v>
      </c>
      <c r="J43" s="148">
        <f>Calculation!G42</f>
        <v>0</v>
      </c>
      <c r="K43" s="150">
        <f>Calculation!H42</f>
        <v>0</v>
      </c>
      <c r="L43" s="150">
        <f>Calculation!I42</f>
        <v>0</v>
      </c>
    </row>
    <row r="44" spans="1:12" ht="16.5" customHeight="1" x14ac:dyDescent="0.25">
      <c r="A44" s="147">
        <v>3.9</v>
      </c>
      <c r="B44" s="225" t="s">
        <v>157</v>
      </c>
      <c r="C44" s="225"/>
      <c r="D44" s="225"/>
      <c r="E44" s="225"/>
      <c r="F44" s="148">
        <f>Calculation!E43</f>
        <v>0</v>
      </c>
      <c r="G44" s="152" t="str">
        <f>Calculation!F43</f>
        <v>None</v>
      </c>
      <c r="H44" s="148">
        <f>Calculation!C43</f>
        <v>0</v>
      </c>
      <c r="I44" s="148">
        <f>Calculation!D43</f>
        <v>0</v>
      </c>
      <c r="J44" s="148">
        <f>Calculation!G43</f>
        <v>0</v>
      </c>
      <c r="K44" s="150">
        <f>Calculation!H43</f>
        <v>0</v>
      </c>
      <c r="L44" s="150">
        <f>Calculation!I43</f>
        <v>0</v>
      </c>
    </row>
    <row r="45" spans="1:12" ht="16.5" customHeight="1" x14ac:dyDescent="0.25">
      <c r="A45" s="153">
        <v>3.1</v>
      </c>
      <c r="B45" s="225" t="s">
        <v>158</v>
      </c>
      <c r="C45" s="225"/>
      <c r="D45" s="225"/>
      <c r="E45" s="225"/>
      <c r="F45" s="148">
        <f>Calculation!E44</f>
        <v>0</v>
      </c>
      <c r="G45" s="152" t="str">
        <f>Calculation!F44</f>
        <v>None</v>
      </c>
      <c r="H45" s="148">
        <f>Calculation!C44</f>
        <v>0</v>
      </c>
      <c r="I45" s="148">
        <f>Calculation!D44</f>
        <v>0</v>
      </c>
      <c r="J45" s="148">
        <f>Calculation!G44</f>
        <v>0</v>
      </c>
      <c r="K45" s="150">
        <f>Calculation!H44</f>
        <v>0</v>
      </c>
      <c r="L45" s="150">
        <f>Calculation!I44</f>
        <v>0</v>
      </c>
    </row>
    <row r="46" spans="1:12" ht="16.5" customHeight="1" x14ac:dyDescent="0.25">
      <c r="A46" s="153">
        <v>3.11</v>
      </c>
      <c r="B46" s="225" t="s">
        <v>159</v>
      </c>
      <c r="C46" s="225"/>
      <c r="D46" s="225"/>
      <c r="E46" s="225"/>
      <c r="F46" s="148">
        <f>Calculation!E45</f>
        <v>0</v>
      </c>
      <c r="G46" s="152" t="str">
        <f>Calculation!F45</f>
        <v>None</v>
      </c>
      <c r="H46" s="148">
        <f>Calculation!C45</f>
        <v>0</v>
      </c>
      <c r="I46" s="148">
        <f>Calculation!D45</f>
        <v>0</v>
      </c>
      <c r="J46" s="148">
        <f>Calculation!G45</f>
        <v>0</v>
      </c>
      <c r="K46" s="150">
        <f>Calculation!H45</f>
        <v>0</v>
      </c>
      <c r="L46" s="150">
        <f>Calculation!I45</f>
        <v>0</v>
      </c>
    </row>
    <row r="47" spans="1:12" ht="16.5" customHeight="1" x14ac:dyDescent="0.25">
      <c r="A47" s="153">
        <v>3.12</v>
      </c>
      <c r="B47" s="225" t="s">
        <v>160</v>
      </c>
      <c r="C47" s="225"/>
      <c r="D47" s="225"/>
      <c r="E47" s="225"/>
      <c r="F47" s="148">
        <f>Calculation!E46</f>
        <v>0</v>
      </c>
      <c r="G47" s="152" t="str">
        <f>Calculation!F46</f>
        <v>None</v>
      </c>
      <c r="H47" s="148">
        <f>Calculation!C46</f>
        <v>0</v>
      </c>
      <c r="I47" s="148">
        <f>Calculation!D46</f>
        <v>0</v>
      </c>
      <c r="J47" s="148">
        <f>Calculation!G46</f>
        <v>0</v>
      </c>
      <c r="K47" s="150">
        <f>Calculation!H46</f>
        <v>0</v>
      </c>
      <c r="L47" s="150">
        <f>Calculation!I46</f>
        <v>0</v>
      </c>
    </row>
    <row r="48" spans="1:12" ht="16.5" customHeight="1" x14ac:dyDescent="0.25">
      <c r="A48" s="153">
        <v>3.13</v>
      </c>
      <c r="B48" s="225" t="s">
        <v>161</v>
      </c>
      <c r="C48" s="225"/>
      <c r="D48" s="225"/>
      <c r="E48" s="225"/>
      <c r="F48" s="148">
        <f>Calculation!E47</f>
        <v>0</v>
      </c>
      <c r="G48" s="152" t="str">
        <f>Calculation!F47</f>
        <v>None</v>
      </c>
      <c r="H48" s="148">
        <f>Calculation!C47</f>
        <v>0</v>
      </c>
      <c r="I48" s="148">
        <f>Calculation!D47</f>
        <v>0</v>
      </c>
      <c r="J48" s="148">
        <f>Calculation!G47</f>
        <v>0</v>
      </c>
      <c r="K48" s="150">
        <f>Calculation!H47</f>
        <v>0</v>
      </c>
      <c r="L48" s="150">
        <f>Calculation!I47</f>
        <v>0</v>
      </c>
    </row>
    <row r="49" spans="1:12" ht="16.5" customHeight="1" x14ac:dyDescent="0.25">
      <c r="A49" s="154">
        <v>3.14</v>
      </c>
      <c r="B49" s="236" t="s">
        <v>277</v>
      </c>
      <c r="C49" s="236"/>
      <c r="D49" s="236"/>
      <c r="E49" s="236"/>
      <c r="F49" s="148">
        <f>Calculation!E48</f>
        <v>0</v>
      </c>
      <c r="G49" s="152" t="str">
        <f>Calculation!F48</f>
        <v>None</v>
      </c>
      <c r="H49" s="148">
        <f>Calculation!C48</f>
        <v>0</v>
      </c>
      <c r="I49" s="148">
        <f>Calculation!D48</f>
        <v>0</v>
      </c>
      <c r="J49" s="148">
        <f>Calculation!G48</f>
        <v>0</v>
      </c>
      <c r="K49" s="150">
        <f>Calculation!H48</f>
        <v>0</v>
      </c>
      <c r="L49" s="150">
        <f>Calculation!I48</f>
        <v>0</v>
      </c>
    </row>
    <row r="50" spans="1:12" ht="15.75" customHeight="1" x14ac:dyDescent="0.25">
      <c r="A50" s="154">
        <v>3.15</v>
      </c>
      <c r="B50" s="236" t="s">
        <v>278</v>
      </c>
      <c r="C50" s="236"/>
      <c r="D50" s="236"/>
      <c r="E50" s="236"/>
      <c r="F50" s="148">
        <f>Calculation!E49</f>
        <v>0</v>
      </c>
      <c r="G50" s="152" t="str">
        <f>Calculation!F49</f>
        <v>None</v>
      </c>
      <c r="H50" s="148">
        <f>Calculation!C49</f>
        <v>0</v>
      </c>
      <c r="I50" s="148">
        <f>Calculation!D49</f>
        <v>0</v>
      </c>
      <c r="J50" s="148">
        <f>Calculation!G49</f>
        <v>0</v>
      </c>
      <c r="K50" s="150">
        <f>Calculation!H49</f>
        <v>0</v>
      </c>
      <c r="L50" s="150">
        <f>Calculation!I49</f>
        <v>0</v>
      </c>
    </row>
    <row r="51" spans="1:12" ht="15.75" customHeight="1" x14ac:dyDescent="0.25">
      <c r="A51" s="154">
        <v>3.16</v>
      </c>
      <c r="B51" s="236" t="s">
        <v>279</v>
      </c>
      <c r="C51" s="236"/>
      <c r="D51" s="236"/>
      <c r="E51" s="236"/>
      <c r="F51" s="148">
        <f>Calculation!E50</f>
        <v>0</v>
      </c>
      <c r="G51" s="152" t="str">
        <f>Calculation!F50</f>
        <v>None</v>
      </c>
      <c r="H51" s="148">
        <f>Calculation!C50</f>
        <v>0</v>
      </c>
      <c r="I51" s="148">
        <f>Calculation!D50</f>
        <v>0</v>
      </c>
      <c r="J51" s="148">
        <f>Calculation!G50</f>
        <v>0</v>
      </c>
      <c r="K51" s="150">
        <f>Calculation!H50</f>
        <v>0</v>
      </c>
      <c r="L51" s="150">
        <f>Calculation!I50</f>
        <v>0</v>
      </c>
    </row>
    <row r="52" spans="1:12" ht="15.75" customHeight="1" x14ac:dyDescent="0.25">
      <c r="A52" s="154">
        <v>3.17</v>
      </c>
      <c r="B52" s="236" t="s">
        <v>280</v>
      </c>
      <c r="C52" s="236"/>
      <c r="D52" s="236"/>
      <c r="E52" s="236"/>
      <c r="F52" s="148">
        <f>Calculation!E51</f>
        <v>0</v>
      </c>
      <c r="G52" s="152" t="str">
        <f>Calculation!F51</f>
        <v>None</v>
      </c>
      <c r="H52" s="148">
        <f>Calculation!C51</f>
        <v>0</v>
      </c>
      <c r="I52" s="148">
        <f>Calculation!D51</f>
        <v>0</v>
      </c>
      <c r="J52" s="148">
        <f>Calculation!G51</f>
        <v>0</v>
      </c>
      <c r="K52" s="150">
        <f>Calculation!H51</f>
        <v>0</v>
      </c>
      <c r="L52" s="150">
        <f>Calculation!I51</f>
        <v>0</v>
      </c>
    </row>
    <row r="53" spans="1:12" ht="15.75" customHeight="1" x14ac:dyDescent="0.25">
      <c r="A53" s="154">
        <v>3.18</v>
      </c>
      <c r="B53" s="236" t="s">
        <v>281</v>
      </c>
      <c r="C53" s="236"/>
      <c r="D53" s="236"/>
      <c r="E53" s="236"/>
      <c r="F53" s="148">
        <f>Calculation!E52</f>
        <v>0</v>
      </c>
      <c r="G53" s="152" t="str">
        <f>Calculation!F52</f>
        <v>None</v>
      </c>
      <c r="H53" s="148">
        <f>Calculation!C52</f>
        <v>0</v>
      </c>
      <c r="I53" s="148">
        <f>Calculation!D52</f>
        <v>0</v>
      </c>
      <c r="J53" s="148">
        <f>Calculation!G52</f>
        <v>0</v>
      </c>
      <c r="K53" s="150">
        <f>Calculation!H52</f>
        <v>0</v>
      </c>
      <c r="L53" s="150">
        <f>Calculation!I52</f>
        <v>0</v>
      </c>
    </row>
    <row r="54" spans="1:12" ht="15.75" customHeight="1" x14ac:dyDescent="0.25">
      <c r="A54" s="154">
        <v>3.19</v>
      </c>
      <c r="B54" s="236" t="s">
        <v>282</v>
      </c>
      <c r="C54" s="236"/>
      <c r="D54" s="236"/>
      <c r="E54" s="236"/>
      <c r="F54" s="148">
        <f>Calculation!E53</f>
        <v>0</v>
      </c>
      <c r="G54" s="152" t="str">
        <f>Calculation!F53</f>
        <v>None</v>
      </c>
      <c r="H54" s="148">
        <f>Calculation!C53</f>
        <v>0</v>
      </c>
      <c r="I54" s="148">
        <f>Calculation!D53</f>
        <v>0</v>
      </c>
      <c r="J54" s="148">
        <f>Calculation!G53</f>
        <v>0</v>
      </c>
      <c r="K54" s="150">
        <f>Calculation!H53</f>
        <v>0</v>
      </c>
      <c r="L54" s="150">
        <f>Calculation!I53</f>
        <v>0</v>
      </c>
    </row>
    <row r="55" spans="1:12" ht="15.75" customHeight="1" x14ac:dyDescent="0.25">
      <c r="A55" s="154">
        <v>3.2</v>
      </c>
      <c r="B55" s="236" t="s">
        <v>283</v>
      </c>
      <c r="C55" s="236"/>
      <c r="D55" s="236"/>
      <c r="E55" s="236"/>
      <c r="F55" s="148">
        <f>Calculation!E54</f>
        <v>0</v>
      </c>
      <c r="G55" s="152" t="str">
        <f>Calculation!F54</f>
        <v>None</v>
      </c>
      <c r="H55" s="148">
        <f>Calculation!C54</f>
        <v>0</v>
      </c>
      <c r="I55" s="148">
        <f>Calculation!D54</f>
        <v>0</v>
      </c>
      <c r="J55" s="148">
        <f>Calculation!G54</f>
        <v>0</v>
      </c>
      <c r="K55" s="150">
        <f>Calculation!H54</f>
        <v>0</v>
      </c>
      <c r="L55" s="150">
        <f>Calculation!I54</f>
        <v>0</v>
      </c>
    </row>
    <row r="56" spans="1:12" ht="15.75" customHeight="1" x14ac:dyDescent="0.25">
      <c r="A56" s="154">
        <v>3.21</v>
      </c>
      <c r="B56" s="236" t="s">
        <v>284</v>
      </c>
      <c r="C56" s="236"/>
      <c r="D56" s="236"/>
      <c r="E56" s="236"/>
      <c r="F56" s="148">
        <f>Calculation!E55</f>
        <v>0</v>
      </c>
      <c r="G56" s="152" t="str">
        <f>Calculation!F55</f>
        <v>None</v>
      </c>
      <c r="H56" s="148">
        <f>Calculation!C55</f>
        <v>0</v>
      </c>
      <c r="I56" s="148">
        <f>Calculation!D55</f>
        <v>0</v>
      </c>
      <c r="J56" s="148">
        <f>Calculation!G55</f>
        <v>0</v>
      </c>
      <c r="K56" s="150">
        <f>Calculation!H55</f>
        <v>0</v>
      </c>
      <c r="L56" s="150">
        <f>Calculation!I55</f>
        <v>0</v>
      </c>
    </row>
    <row r="57" spans="1:12" ht="15.75" customHeight="1" x14ac:dyDescent="0.25">
      <c r="A57" s="154">
        <v>3.22</v>
      </c>
      <c r="B57" s="236" t="s">
        <v>285</v>
      </c>
      <c r="C57" s="236"/>
      <c r="D57" s="236"/>
      <c r="E57" s="236"/>
      <c r="F57" s="148">
        <f>Calculation!E56</f>
        <v>0</v>
      </c>
      <c r="G57" s="152" t="str">
        <f>Calculation!F56</f>
        <v>None</v>
      </c>
      <c r="H57" s="148">
        <f>Calculation!C56</f>
        <v>0</v>
      </c>
      <c r="I57" s="148">
        <f>Calculation!D56</f>
        <v>0</v>
      </c>
      <c r="J57" s="148">
        <f>Calculation!G56</f>
        <v>0</v>
      </c>
      <c r="K57" s="150">
        <f>Calculation!H56</f>
        <v>0</v>
      </c>
      <c r="L57" s="150">
        <f>Calculation!I56</f>
        <v>0</v>
      </c>
    </row>
    <row r="58" spans="1:12" ht="15.75" customHeight="1" x14ac:dyDescent="0.25">
      <c r="A58" s="154">
        <v>3.23</v>
      </c>
      <c r="B58" s="236" t="s">
        <v>286</v>
      </c>
      <c r="C58" s="236"/>
      <c r="D58" s="236"/>
      <c r="E58" s="236"/>
      <c r="F58" s="148">
        <f>Calculation!E57</f>
        <v>0</v>
      </c>
      <c r="G58" s="152" t="str">
        <f>Calculation!F57</f>
        <v>None</v>
      </c>
      <c r="H58" s="148">
        <f>Calculation!C57</f>
        <v>0</v>
      </c>
      <c r="I58" s="148">
        <f>Calculation!D57</f>
        <v>0</v>
      </c>
      <c r="J58" s="148">
        <f>Calculation!G57</f>
        <v>0</v>
      </c>
      <c r="K58" s="150">
        <f>Calculation!H57</f>
        <v>0</v>
      </c>
      <c r="L58" s="150">
        <f>Calculation!I57</f>
        <v>0</v>
      </c>
    </row>
    <row r="59" spans="1:12" ht="15.75" customHeight="1" x14ac:dyDescent="0.25">
      <c r="A59" s="154">
        <v>3.24</v>
      </c>
      <c r="B59" s="236" t="s">
        <v>287</v>
      </c>
      <c r="C59" s="236"/>
      <c r="D59" s="236"/>
      <c r="E59" s="236"/>
      <c r="F59" s="148">
        <f>Calculation!E58</f>
        <v>0</v>
      </c>
      <c r="G59" s="152" t="str">
        <f>Calculation!F58</f>
        <v>None</v>
      </c>
      <c r="H59" s="148">
        <f>Calculation!C58</f>
        <v>0</v>
      </c>
      <c r="I59" s="148">
        <f>Calculation!D58</f>
        <v>0</v>
      </c>
      <c r="J59" s="148">
        <f>Calculation!G58</f>
        <v>0</v>
      </c>
      <c r="K59" s="150">
        <f>Calculation!H58</f>
        <v>0</v>
      </c>
      <c r="L59" s="150">
        <f>Calculation!I58</f>
        <v>0</v>
      </c>
    </row>
    <row r="60" spans="1:12" ht="15.75" customHeight="1" x14ac:dyDescent="0.25">
      <c r="A60" s="154">
        <v>3.25</v>
      </c>
      <c r="B60" s="236" t="s">
        <v>288</v>
      </c>
      <c r="C60" s="236"/>
      <c r="D60" s="236"/>
      <c r="E60" s="236"/>
      <c r="F60" s="148">
        <f>Calculation!E59</f>
        <v>0</v>
      </c>
      <c r="G60" s="152" t="str">
        <f>Calculation!F59</f>
        <v>None</v>
      </c>
      <c r="H60" s="148">
        <f>Calculation!C59</f>
        <v>0</v>
      </c>
      <c r="I60" s="148">
        <f>Calculation!D59</f>
        <v>0</v>
      </c>
      <c r="J60" s="148">
        <f>Calculation!G59</f>
        <v>0</v>
      </c>
      <c r="K60" s="150">
        <f>Calculation!H59</f>
        <v>0</v>
      </c>
      <c r="L60" s="150">
        <f>Calculation!I59</f>
        <v>0</v>
      </c>
    </row>
    <row r="61" spans="1:12" ht="15.75" customHeight="1" x14ac:dyDescent="0.25">
      <c r="A61" s="154">
        <v>3.26</v>
      </c>
      <c r="B61" s="236" t="s">
        <v>289</v>
      </c>
      <c r="C61" s="236"/>
      <c r="D61" s="236"/>
      <c r="E61" s="236"/>
      <c r="F61" s="148">
        <f>Calculation!E60</f>
        <v>0</v>
      </c>
      <c r="G61" s="152" t="str">
        <f>Calculation!F60</f>
        <v>None</v>
      </c>
      <c r="H61" s="148">
        <f>Calculation!C60</f>
        <v>0</v>
      </c>
      <c r="I61" s="148">
        <f>Calculation!D60</f>
        <v>0</v>
      </c>
      <c r="J61" s="148">
        <f>Calculation!G60</f>
        <v>0</v>
      </c>
      <c r="K61" s="150">
        <f>Calculation!H60</f>
        <v>0</v>
      </c>
      <c r="L61" s="150">
        <f>Calculation!I60</f>
        <v>0</v>
      </c>
    </row>
    <row r="62" spans="1:12" ht="15.75" customHeight="1" x14ac:dyDescent="0.25">
      <c r="A62" s="154">
        <v>3.27</v>
      </c>
      <c r="B62" s="236" t="s">
        <v>290</v>
      </c>
      <c r="C62" s="236"/>
      <c r="D62" s="236"/>
      <c r="E62" s="236"/>
      <c r="F62" s="148">
        <f>Calculation!E61</f>
        <v>0</v>
      </c>
      <c r="G62" s="152" t="str">
        <f>Calculation!F61</f>
        <v>None</v>
      </c>
      <c r="H62" s="148">
        <f>Calculation!C61</f>
        <v>0</v>
      </c>
      <c r="I62" s="148">
        <f>Calculation!D61</f>
        <v>0</v>
      </c>
      <c r="J62" s="148">
        <f>Calculation!G61</f>
        <v>0</v>
      </c>
      <c r="K62" s="150">
        <f>Calculation!H61</f>
        <v>0</v>
      </c>
      <c r="L62" s="150">
        <f>Calculation!I61</f>
        <v>0</v>
      </c>
    </row>
    <row r="63" spans="1:12" ht="15.75" customHeight="1" x14ac:dyDescent="0.25">
      <c r="A63" s="154">
        <v>3.28</v>
      </c>
      <c r="B63" s="236" t="s">
        <v>291</v>
      </c>
      <c r="C63" s="236"/>
      <c r="D63" s="236"/>
      <c r="E63" s="236"/>
      <c r="F63" s="148">
        <f>Calculation!E62</f>
        <v>0</v>
      </c>
      <c r="G63" s="152" t="str">
        <f>Calculation!F62</f>
        <v>None</v>
      </c>
      <c r="H63" s="148">
        <f>Calculation!C62</f>
        <v>0</v>
      </c>
      <c r="I63" s="148">
        <f>Calculation!D62</f>
        <v>0</v>
      </c>
      <c r="J63" s="148">
        <f>Calculation!G62</f>
        <v>0</v>
      </c>
      <c r="K63" s="150">
        <f>Calculation!H62</f>
        <v>0</v>
      </c>
      <c r="L63" s="150">
        <f>Calculation!I62</f>
        <v>0</v>
      </c>
    </row>
    <row r="64" spans="1:12" ht="16.5" customHeight="1" x14ac:dyDescent="0.25">
      <c r="A64" s="154">
        <v>3.29</v>
      </c>
      <c r="B64" s="236" t="s">
        <v>422</v>
      </c>
      <c r="C64" s="236"/>
      <c r="D64" s="236"/>
      <c r="E64" s="236"/>
      <c r="F64" s="148">
        <f>Calculation!E63</f>
        <v>0</v>
      </c>
      <c r="G64" s="152" t="str">
        <f>Calculation!F63</f>
        <v>None</v>
      </c>
      <c r="H64" s="148">
        <f>Calculation!C63</f>
        <v>0</v>
      </c>
      <c r="I64" s="148">
        <f>Calculation!D63</f>
        <v>0</v>
      </c>
      <c r="J64" s="148">
        <f>Calculation!G63</f>
        <v>0</v>
      </c>
      <c r="K64" s="150">
        <f>Calculation!H63</f>
        <v>0</v>
      </c>
      <c r="L64" s="150">
        <f>Calculation!I63</f>
        <v>0</v>
      </c>
    </row>
    <row r="65" spans="1:12" ht="23.1" customHeight="1" x14ac:dyDescent="0.25">
      <c r="A65" s="154">
        <v>3.3</v>
      </c>
      <c r="B65" s="236" t="s">
        <v>292</v>
      </c>
      <c r="C65" s="236"/>
      <c r="D65" s="236"/>
      <c r="E65" s="236"/>
      <c r="F65" s="148">
        <f>Calculation!E64</f>
        <v>0</v>
      </c>
      <c r="G65" s="152" t="str">
        <f>Calculation!F64</f>
        <v>None</v>
      </c>
      <c r="H65" s="148">
        <f>Calculation!C64</f>
        <v>0</v>
      </c>
      <c r="I65" s="148">
        <f>Calculation!D64</f>
        <v>0</v>
      </c>
      <c r="J65" s="148">
        <f>Calculation!G64</f>
        <v>0</v>
      </c>
      <c r="K65" s="150">
        <f>Calculation!H64</f>
        <v>0</v>
      </c>
      <c r="L65" s="150">
        <f>Calculation!I64</f>
        <v>0</v>
      </c>
    </row>
  </sheetData>
  <sheetProtection algorithmName="SHA-512" hashValue="V0kycHI4kgK0jXGLlVR1wUs76hkpP81qorahat1q6/csZ4k8jEmncHAQTvTTHdfvDiE9UZVL/+TEd9Y3Lti3bw==" saltValue="C9x4Gf6PNrehG+iEspDRiA==" spinCount="100000" sheet="1" objects="1" scenarios="1"/>
  <protectedRanges>
    <protectedRange sqref="B3" name="Business Name"/>
  </protectedRanges>
  <mergeCells count="62">
    <mergeCell ref="B61:E61"/>
    <mergeCell ref="B62:E62"/>
    <mergeCell ref="B63:E63"/>
    <mergeCell ref="B64:E64"/>
    <mergeCell ref="B65:E65"/>
    <mergeCell ref="B60:E60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48:E48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36:E36"/>
    <mergeCell ref="B22:E22"/>
    <mergeCell ref="B23:E23"/>
    <mergeCell ref="B24:E24"/>
    <mergeCell ref="B27:E27"/>
    <mergeCell ref="B28:E28"/>
    <mergeCell ref="B29:E29"/>
    <mergeCell ref="B30:E30"/>
    <mergeCell ref="B31:E31"/>
    <mergeCell ref="B32:E32"/>
    <mergeCell ref="B33:E33"/>
    <mergeCell ref="B35:E35"/>
    <mergeCell ref="B21:E21"/>
    <mergeCell ref="B9:C9"/>
    <mergeCell ref="E9:G9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J9:L9"/>
    <mergeCell ref="J10:L10"/>
    <mergeCell ref="B1:G1"/>
    <mergeCell ref="B3:F3"/>
    <mergeCell ref="I6:J6"/>
    <mergeCell ref="K6:L6"/>
    <mergeCell ref="I7:J7"/>
    <mergeCell ref="K7:L7"/>
    <mergeCell ref="J3:L3"/>
  </mergeCells>
  <conditionalFormatting sqref="C6:C8">
    <cfRule type="cellIs" dxfId="30" priority="32" operator="equal">
      <formula>"None"</formula>
    </cfRule>
    <cfRule type="cellIs" dxfId="29" priority="33" operator="equal">
      <formula>"Leading"</formula>
    </cfRule>
    <cfRule type="cellIs" dxfId="28" priority="34" operator="equal">
      <formula>"Performing"</formula>
    </cfRule>
    <cfRule type="cellIs" dxfId="27" priority="35" operator="equal">
      <formula>"Developing"</formula>
    </cfRule>
  </conditionalFormatting>
  <conditionalFormatting sqref="F13:F25 F27:F34 F36:F65">
    <cfRule type="expression" dxfId="26" priority="2">
      <formula>AND(ISNUMBER(F13), F13&lt;&gt;0, F13&gt;=LARGE(_xlfn._xlws.FILTER($F$13:$F$65, ISNUMBER($F$13:$F$65)*($F$13:$F$65&lt;&gt;0)), 3))</formula>
    </cfRule>
    <cfRule type="expression" dxfId="25" priority="3">
      <formula>AND(ISNUMBER(F13), F13&lt;&gt;0, F13&lt;=SMALL(_xlfn._xlws.FILTER($F$13:$F$65, ISNUMBER($F$13:$F$65)*($F$13:$F$65&lt;&gt;0)), 5))</formula>
    </cfRule>
  </conditionalFormatting>
  <conditionalFormatting sqref="G13:G24">
    <cfRule type="cellIs" dxfId="24" priority="16" operator="equal">
      <formula>"None"</formula>
    </cfRule>
    <cfRule type="cellIs" dxfId="23" priority="17" operator="equal">
      <formula>"Leading"</formula>
    </cfRule>
    <cfRule type="cellIs" dxfId="22" priority="18" operator="equal">
      <formula>"Performing"</formula>
    </cfRule>
    <cfRule type="cellIs" dxfId="21" priority="19" operator="equal">
      <formula>"Developing"</formula>
    </cfRule>
  </conditionalFormatting>
  <conditionalFormatting sqref="G14">
    <cfRule type="expression" dxfId="20" priority="12">
      <formula>$G$13="Leading"</formula>
    </cfRule>
    <cfRule type="expression" dxfId="19" priority="13">
      <formula>$G$13="Performing"</formula>
    </cfRule>
    <cfRule type="expression" dxfId="18" priority="14">
      <formula>$G$13="Developing"</formula>
    </cfRule>
    <cfRule type="expression" dxfId="17" priority="15">
      <formula>$G$13="None"</formula>
    </cfRule>
  </conditionalFormatting>
  <conditionalFormatting sqref="G17">
    <cfRule type="expression" dxfId="16" priority="8">
      <formula>$G$16="Leading"</formula>
    </cfRule>
    <cfRule type="expression" dxfId="15" priority="9">
      <formula>$G$16="Performing"</formula>
    </cfRule>
    <cfRule type="expression" dxfId="14" priority="10">
      <formula>$G$16="Developing"</formula>
    </cfRule>
    <cfRule type="expression" dxfId="13" priority="11">
      <formula>$G$16="None"</formula>
    </cfRule>
  </conditionalFormatting>
  <conditionalFormatting sqref="G27:G33">
    <cfRule type="cellIs" dxfId="12" priority="24" operator="equal">
      <formula>"None"</formula>
    </cfRule>
    <cfRule type="cellIs" dxfId="11" priority="25" operator="equal">
      <formula>"Leading"</formula>
    </cfRule>
    <cfRule type="cellIs" dxfId="10" priority="26" operator="equal">
      <formula>"Performing"</formula>
    </cfRule>
    <cfRule type="cellIs" dxfId="9" priority="27" operator="equal">
      <formula>"Developing"</formula>
    </cfRule>
  </conditionalFormatting>
  <conditionalFormatting sqref="G30:G31">
    <cfRule type="expression" dxfId="8" priority="4">
      <formula>$G$29="Leading"</formula>
    </cfRule>
    <cfRule type="expression" dxfId="7" priority="5">
      <formula>$G$29="Performing"</formula>
    </cfRule>
    <cfRule type="expression" dxfId="6" priority="6">
      <formula>$G$29="Developing"</formula>
    </cfRule>
    <cfRule type="expression" dxfId="5" priority="7">
      <formula>$G$29="None"</formula>
    </cfRule>
  </conditionalFormatting>
  <conditionalFormatting sqref="G36:G65">
    <cfRule type="cellIs" dxfId="4" priority="20" operator="equal">
      <formula>"None"</formula>
    </cfRule>
    <cfRule type="cellIs" dxfId="3" priority="21" operator="equal">
      <formula>"Leading"</formula>
    </cfRule>
    <cfRule type="cellIs" dxfId="2" priority="22" operator="equal">
      <formula>"Performing"</formula>
    </cfRule>
    <cfRule type="cellIs" dxfId="1" priority="23" operator="equal">
      <formula>"Developing"</formula>
    </cfRule>
  </conditionalFormatting>
  <conditionalFormatting sqref="J13:J25 J27:J34 J36:J65">
    <cfRule type="expression" dxfId="0" priority="1">
      <formula>AND(ISNUMBER(J13), J13&lt;&gt;0, J13&gt;=LARGE(_xlfn._xlws.FILTER($J$13:$J$65, ISNUMBER($J$13:$J$65)*($J$13:$J$65&lt;&gt;0)), 3))</formula>
    </cfRule>
  </conditionalFormatting>
  <hyperlinks>
    <hyperlink ref="E9:G9" r:id="rId1" display="Performance scale. See what these maturity stages indicate" xr:uid="{FCCC4419-24A0-4A4B-A020-0A6E1560D013}"/>
    <hyperlink ref="J3" r:id="rId2" display="www.safeplus.nz" xr:uid="{59ECCF17-69CD-48E7-B49F-21CB0A62E461}"/>
  </hyperlinks>
  <pageMargins left="0.23622047244094491" right="0.23622047244094491" top="0.39370078740157483" bottom="0.35433070866141736" header="0.31496062992125984" footer="0.31496062992125984"/>
  <pageSetup paperSize="9" scale="99" orientation="landscape" r:id="rId3"/>
  <rowBreaks count="2" manualBreakCount="2">
    <brk id="25" max="11" man="1"/>
    <brk id="34" max="11" man="1"/>
  </rowBreaks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250C011D6434291C01C9EF0721829" ma:contentTypeVersion="22" ma:contentTypeDescription="Create a new document." ma:contentTypeScope="" ma:versionID="9d7940e63fd32cb33617f1ba83cb3f0b">
  <xsd:schema xmlns:xsd="http://www.w3.org/2001/XMLSchema" xmlns:xs="http://www.w3.org/2001/XMLSchema" xmlns:p="http://schemas.microsoft.com/office/2006/metadata/properties" xmlns:ns2="51f93606-8186-41d7-b8c6-5c9d4cd252ba" xmlns:ns3="4e3b9ef4-09a5-46d4-ac0b-c30544375e62" targetNamespace="http://schemas.microsoft.com/office/2006/metadata/properties" ma:root="true" ma:fieldsID="79de18afa27040643724d95bcfac97fa" ns2:_="" ns3:_="">
    <xsd:import namespace="51f93606-8186-41d7-b8c6-5c9d4cd252ba"/>
    <xsd:import namespace="4e3b9ef4-09a5-46d4-ac0b-c30544375e62"/>
    <xsd:element name="properties">
      <xsd:complexType>
        <xsd:sequence>
          <xsd:element name="documentManagement">
            <xsd:complexType>
              <xsd:all>
                <xsd:element ref="ns2:MAKOItemId" minOccurs="0"/>
                <xsd:element ref="ns2:SecurityClassification" minOccurs="0"/>
                <xsd:element ref="ns2:Description1" minOccurs="0"/>
                <xsd:element ref="ns2:Classifica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93606-8186-41d7-b8c6-5c9d4cd252ba" elementFormDefault="qualified">
    <xsd:import namespace="http://schemas.microsoft.com/office/2006/documentManagement/types"/>
    <xsd:import namespace="http://schemas.microsoft.com/office/infopath/2007/PartnerControls"/>
    <xsd:element name="MAKOItemId" ma:index="8" nillable="true" ma:displayName="MAKO Id" ma:internalName="MAKOItemId" ma:readOnly="false">
      <xsd:simpleType>
        <xsd:restriction base="dms:Text">
          <xsd:maxLength value="255"/>
        </xsd:restriction>
      </xsd:simpleType>
    </xsd:element>
    <xsd:element name="SecurityClassification" ma:index="9" nillable="true" ma:displayName="Security classification" ma:default="UNCLASSIFIED" ma:format="Dropdown" ma:internalName="SecurityClassification" ma:readOnly="false">
      <xsd:simpleType>
        <xsd:restriction base="dms:Choice">
          <xsd:enumeration value="UNCLASSIFIED"/>
          <xsd:enumeration value="IN-CONFIDENCE"/>
          <xsd:enumeration value="SENSITIVE"/>
          <xsd:enumeration value="RESTRICTED"/>
        </xsd:restriction>
      </xsd:simpleType>
    </xsd:element>
    <xsd:element name="Description1" ma:index="10" nillable="true" ma:displayName="Description" ma:internalName="Description1" ma:readOnly="false">
      <xsd:simpleType>
        <xsd:restriction base="dms:Note">
          <xsd:maxLength value="255"/>
        </xsd:restriction>
      </xsd:simpleType>
    </xsd:element>
    <xsd:element name="Classification" ma:index="11" nillable="true" ma:displayName="Classification" ma:format="Dropdown" ma:internalName="Classification" ma:readOnly="false">
      <xsd:simpleType>
        <xsd:restriction base="dms:Choice">
          <xsd:enumeration value="Operational policy and procedures"/>
          <xsd:enumeration value="Financial management"/>
          <xsd:enumeration value="Formal Investigations"/>
          <xsd:enumeration value="Property and equipment management"/>
          <xsd:enumeration value="Registration Notification and Certification"/>
          <xsd:enumeration value="Information Systems Management"/>
          <xsd:enumeration value="Ministerial and parliamentary services"/>
          <xsd:enumeration value="Audits complaints and investigations"/>
          <xsd:enumeration value="Minor Records"/>
          <xsd:enumeration value="Strategic policy advice and Regulation development"/>
          <xsd:enumeration value="Governance and Strategic Management"/>
          <xsd:enumeration value="Assessments Audits and Inspections"/>
          <xsd:enumeration value="Communications management"/>
          <xsd:enumeration value="Corporate policy planning and reporting"/>
          <xsd:enumeration value="External relationship management"/>
          <xsd:enumeration value="Human resource management"/>
          <xsd:enumeration value="Legal services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c473ba8-3a18-4dc1-84fc-bdb71bc85f41}" ma:internalName="TaxCatchAll" ma:showField="CatchAllData" ma:web="51f93606-8186-41d7-b8c6-5c9d4cd25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b9ef4-09a5-46d4-ac0b-c30544375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6722be4-e0c1-4a72-933b-7a5f66d11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KOItemId xmlns="51f93606-8186-41d7-b8c6-5c9d4cd252ba" xsi:nil="true"/>
    <TaxCatchAll xmlns="51f93606-8186-41d7-b8c6-5c9d4cd252ba" xsi:nil="true"/>
    <Classification xmlns="51f93606-8186-41d7-b8c6-5c9d4cd252ba" xsi:nil="true"/>
    <lcf76f155ced4ddcb4097134ff3c332f xmlns="4e3b9ef4-09a5-46d4-ac0b-c30544375e62">
      <Terms xmlns="http://schemas.microsoft.com/office/infopath/2007/PartnerControls"/>
    </lcf76f155ced4ddcb4097134ff3c332f>
    <SecurityClassification xmlns="51f93606-8186-41d7-b8c6-5c9d4cd252ba">UNCLASSIFIED</SecurityClassification>
    <Description1 xmlns="51f93606-8186-41d7-b8c6-5c9d4cd252ba" xsi:nil="true"/>
    <_dlc_DocId xmlns="51f93606-8186-41d7-b8c6-5c9d4cd252ba">WORK-1086129975-10854</_dlc_DocId>
    <_dlc_DocIdUrl xmlns="51f93606-8186-41d7-b8c6-5c9d4cd252ba">
      <Url>https://worksafenz.sharepoint.com/sites/ged/_layouts/15/DocIdRedir.aspx?ID=WORK-1086129975-10854</Url>
      <Description>WORK-1086129975-10854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A35B78-8B96-468B-8976-9AD68BC43C9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E143F6D-D931-45EC-A1EB-3AF9B96B1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f93606-8186-41d7-b8c6-5c9d4cd252ba"/>
    <ds:schemaRef ds:uri="4e3b9ef4-09a5-46d4-ac0b-c30544375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1EECF0-1059-4294-AFEB-02309CF74D0A}">
  <ds:schemaRefs>
    <ds:schemaRef ds:uri="http://purl.org/dc/terms/"/>
    <ds:schemaRef ds:uri="http://schemas.microsoft.com/office/2006/documentManagement/types"/>
    <ds:schemaRef ds:uri="4e3b9ef4-09a5-46d4-ac0b-c30544375e62"/>
    <ds:schemaRef ds:uri="http://schemas.openxmlformats.org/package/2006/metadata/core-properties"/>
    <ds:schemaRef ds:uri="http://schemas.microsoft.com/office/2006/metadata/properties"/>
    <ds:schemaRef ds:uri="51f93606-8186-41d7-b8c6-5c9d4cd252ba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12AF004-ED6A-4ADC-9362-5B788CBCE8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How to use</vt:lpstr>
      <vt:lpstr>Leadership</vt:lpstr>
      <vt:lpstr>Worker Engagement</vt:lpstr>
      <vt:lpstr>Risk Management</vt:lpstr>
      <vt:lpstr>Leadership M</vt:lpstr>
      <vt:lpstr>Worker Engagement M</vt:lpstr>
      <vt:lpstr>Risk Management M</vt:lpstr>
      <vt:lpstr>Calculation</vt:lpstr>
      <vt:lpstr>REPORT</vt:lpstr>
      <vt:lpstr>Calculation!Print_Area</vt:lpstr>
      <vt:lpstr>'How to use'!Print_Area</vt:lpstr>
      <vt:lpstr>REPORT!Print_Area</vt:lpstr>
    </vt:vector>
  </TitlesOfParts>
  <Manager/>
  <Company>WorkSafe New Zealand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Agnew</dc:creator>
  <cp:keywords/>
  <dc:description/>
  <cp:lastModifiedBy>Charlotte Rae</cp:lastModifiedBy>
  <cp:revision/>
  <cp:lastPrinted>2025-08-20T22:23:12Z</cp:lastPrinted>
  <dcterms:created xsi:type="dcterms:W3CDTF">2024-12-01T20:55:35Z</dcterms:created>
  <dcterms:modified xsi:type="dcterms:W3CDTF">2025-09-04T22:22:54Z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0x010100A17250C011D6434291C01C9EF0721829</vt:lpwstr>
  </property>
  <property fmtid="{D5CDD505-2E9C-101B-9397-08002B2CF9AE}" pid="3" name="_dlc_DocIdItemGuid">
    <vt:lpwstr>9f59ce51-b140-4fe0-b066-64e7d4cca2a4</vt:lpwstr>
  </property>
  <property fmtid="{D5CDD505-2E9C-101B-9397-08002B2CF9AE}" pid="4" name="MediaServiceImageTags">
    <vt:lpwstr/>
  </property>
</Properties>
</file>