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worksafenz.sharepoint.com/sites/team_finance/Shared Documents/FINANCIAL REPORTING FILES/CE Expense Disclosure/Year 2023-24/"/>
    </mc:Choice>
  </mc:AlternateContent>
  <xr:revisionPtr revIDLastSave="20" documentId="13_ncr:1_{D847CAA2-5BB6-4A09-B198-B873FA477E14}" xr6:coauthVersionLast="47" xr6:coauthVersionMax="47" xr10:uidLastSave="{63AFC8B9-69B3-4F51-B459-620C98B92960}"/>
  <bookViews>
    <workbookView xWindow="-28920" yWindow="15"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expenses'!$A$1:$E$22</definedName>
    <definedName name="_xlnm.Print_Area" localSheetId="5">'Gifts and benefits'!$A$1:$F$25</definedName>
    <definedName name="_xlnm.Print_Area" localSheetId="0">'Guidance for agencies'!$A$1:$A$58</definedName>
    <definedName name="_xlnm.Print_Area" localSheetId="3">Hospitality!$A$1:$E$22</definedName>
    <definedName name="_xlnm.Print_Area" localSheetId="1">'Summary and sign-off'!$A$1:$F$23</definedName>
    <definedName name="_xlnm.Print_Area" localSheetId="2">Travel!$A$1:$E$68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C16" i="3"/>
  <c r="C15" i="2"/>
  <c r="C43" i="1"/>
  <c r="C57" i="1"/>
  <c r="C16" i="1"/>
  <c r="B6" i="13" l="1"/>
  <c r="E60" i="13"/>
  <c r="C60" i="13"/>
  <c r="C16" i="4"/>
  <c r="C15" i="4"/>
  <c r="B60" i="13" l="1"/>
  <c r="B59" i="13"/>
  <c r="D59" i="13"/>
  <c r="B58" i="13"/>
  <c r="D58" i="13"/>
  <c r="D57" i="13"/>
  <c r="B57" i="13"/>
  <c r="D56" i="13"/>
  <c r="B56" i="13"/>
  <c r="D55" i="13"/>
  <c r="B55" i="13"/>
  <c r="B2" i="4"/>
  <c r="B3" i="4"/>
  <c r="B2" i="3"/>
  <c r="B3" i="3"/>
  <c r="B2" i="2"/>
  <c r="B3" i="2"/>
  <c r="B2" i="1"/>
  <c r="B3" i="1"/>
  <c r="F58" i="13" l="1"/>
  <c r="D15" i="2" s="1"/>
  <c r="F60" i="13"/>
  <c r="E14" i="4" s="1"/>
  <c r="F59" i="13"/>
  <c r="D16" i="3" s="1"/>
  <c r="F57" i="13"/>
  <c r="D57" i="1" s="1"/>
  <c r="F56" i="13"/>
  <c r="D43" i="1" s="1"/>
  <c r="F55" i="13"/>
  <c r="D16" i="1" s="1"/>
  <c r="C13" i="13"/>
  <c r="C12" i="13"/>
  <c r="C11" i="13"/>
  <c r="C16" i="13" l="1"/>
  <c r="C17" i="13"/>
  <c r="B5" i="4" l="1"/>
  <c r="B4" i="4"/>
  <c r="B5" i="3"/>
  <c r="B4" i="3"/>
  <c r="B5" i="2"/>
  <c r="B4" i="2"/>
  <c r="B5" i="1"/>
  <c r="B4" i="1"/>
  <c r="C15" i="13" l="1"/>
  <c r="F12" i="13" l="1"/>
  <c r="C14" i="4"/>
  <c r="F11" i="13" s="1"/>
  <c r="F13" i="13" l="1"/>
  <c r="B57" i="1"/>
  <c r="B17" i="13" s="1"/>
  <c r="B43" i="1"/>
  <c r="B16" i="13" s="1"/>
  <c r="B16" i="1"/>
  <c r="B15" i="13" s="1"/>
  <c r="B16" i="3" l="1"/>
  <c r="B13" i="13" s="1"/>
  <c r="B15" i="2"/>
  <c r="B12" i="13" s="1"/>
  <c r="B11" i="13" l="1"/>
  <c r="B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<sst xmlns="http://schemas.openxmlformats.org/spreadsheetml/2006/main" count="336" uniqueCount="210">
  <si>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</si>
  <si>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</si>
  <si>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</si>
  <si>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</si>
  <si>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</si>
  <si>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</si>
  <si>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</si>
  <si>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</si>
  <si>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</si>
  <si>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</si>
  <si>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</si>
  <si>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</si>
  <si>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</si>
  <si>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</si>
  <si>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</si>
  <si>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</si>
  <si>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</si>
  <si>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</si>
  <si>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</si>
  <si>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</si>
  <si>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</si>
  <si>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</si>
  <si>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</si>
  <si>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</si>
  <si>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</si>
  <si>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</si>
  <si>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</si>
  <si>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</si>
  <si>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</si>
  <si>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</si>
  <si>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</si>
  <si>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</si>
  <si>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</si>
  <si>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</si>
  <si>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</si>
  <si>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</si>
  <si>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</si>
  <si>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</si>
  <si>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</si>
  <si>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</si>
  <si>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</si>
  <si>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</si>
  <si>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</si>
  <si>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</si>
  <si>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</si>
  <si>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</si>
  <si>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</si>
  <si>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</si>
  <si>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</si>
  <si>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</si>
  <si>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</si>
  <si>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</si>
  <si>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</si>
  <si>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</si>
  <si>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</si>
  <si>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</si>
  <si>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</si>
  <si>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</si>
  <si>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</si>
  <si>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</si>
  <si>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</si>
  <si>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</si>
  <si>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</si>
  <si>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</si>
  <si>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</si>
  <si>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</si>
  <si>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</si>
  <si>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</si>
  <si>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</si>
  <si>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</si>
  <si>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</si>
  <si>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</si>
  <si>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</si>
  <si>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</si>
  <si>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</si>
  <si>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</si>
  <si>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</si>
  <si>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</si>
  <si>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</si>
  <si>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</si>
  <si>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</si>
  <si>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</si>
  <si>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</si>
  <si>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</si>
  <si>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</si>
  <si>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</si>
  <si>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</si>
  <si>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</si>
  <si>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</si>
  <si>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</si>
  <si>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</si>
  <si>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</si>
  <si>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</si>
  <si>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</si>
  <si>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</si>
  <si>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</si>
  <si>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</si>
  <si>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</si>
  <si>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</si>
  <si>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</si>
  <si>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</si>
  <si>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</si>
  <si>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</si>
  <si>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</si>
  <si>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</si>
  <si>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</si>
  <si>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</si>
  <si>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</si>
  <si>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</si>
  <si>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</si>
  <si>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</si>
  <si>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</si>
  <si>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</si>
  <si>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</si>
  <si>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</si>
  <si>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</si>
  <si>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</si>
  <si>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</si>
  <si>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</si>
  <si>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</si>
  <si>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</si>
  <si>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</si>
  <si>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</si>
  <si>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</si>
  <si>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</si>
  <si>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</si>
  <si>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</si>
  <si>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</si>
  <si>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</si>
  <si>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</si>
  <si>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</si>
  <si>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</si>
  <si>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</si>
  <si>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</si>
  <si>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</si>
  <si>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</si>
  <si>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</si>
  <si>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</si>
  <si>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</si>
  <si>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</si>
  <si>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</si>
  <si>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</si>
  <si>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</si>
  <si>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</si>
  <si>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</si>
  <si>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</si>
  <si>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</si>
  <si>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</si>
  <si>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</si>
  <si>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</si>
  <si>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</si>
  <si>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</si>
  <si>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</si>
  <si>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</si>
  <si>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</si>
  <si>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</si>
  <si>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</si>
  <si>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</si>
  <si>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</si>
  <si>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</si>
  <si>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</si>
  <si>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</si>
  <si>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</si>
  <si>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</si>
  <si>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</si>
  <si>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</si>
  <si>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</si>
  <si>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</si>
  <si>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</si>
  <si>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</si>
  <si>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</si>
  <si>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WorkSafe New Zealand</t>
  </si>
  <si>
    <t>No hospitality expenses to disclose.</t>
  </si>
  <si>
    <t>Sean Mahony, Chief Financial Officer</t>
  </si>
  <si>
    <t>Steve Haszard (Current CE)</t>
  </si>
  <si>
    <t>No international travel for the year.</t>
  </si>
  <si>
    <t>Te Kawa a Tāne</t>
  </si>
  <si>
    <t>Hotel</t>
  </si>
  <si>
    <t>Gisbourne</t>
  </si>
  <si>
    <t>Flights to attend speaker invite at Safeguard Conference</t>
  </si>
  <si>
    <t>Airfares</t>
  </si>
  <si>
    <t>Auckland-Wellington-Auckland</t>
  </si>
  <si>
    <t>Refund for Cancelled Flight</t>
  </si>
  <si>
    <t>Wellington</t>
  </si>
  <si>
    <t>Attending ELT Workshop</t>
  </si>
  <si>
    <t>Change AirNZ flight to attend Site Safe Event with Minister.</t>
  </si>
  <si>
    <t>Wellington-Auckland</t>
  </si>
  <si>
    <t>Strategy Roadshow</t>
  </si>
  <si>
    <t>Wellington-Gisbourne-Wellington</t>
  </si>
  <si>
    <t>Wellington Team Meeting</t>
  </si>
  <si>
    <t>Regional office visits regarding the proposed change</t>
  </si>
  <si>
    <t>Wellington-Hamilton</t>
  </si>
  <si>
    <t>Wellington-Christchurch-Dunedin-Auckland</t>
  </si>
  <si>
    <t>Travel Booking Costs</t>
  </si>
  <si>
    <t>Booking Fees</t>
  </si>
  <si>
    <t>Various</t>
  </si>
  <si>
    <t>Taxi for CE and Board Chair to Parliament to meet with Minister</t>
  </si>
  <si>
    <t>Taxis</t>
  </si>
  <si>
    <t>Taxi ride to ACC meeting Thorndon with Paula Collins - DCE EPID</t>
  </si>
  <si>
    <t>Travel to Gisborne</t>
  </si>
  <si>
    <t>Travel back from Gisborne</t>
  </si>
  <si>
    <t>Travel to Chch/Dunedin (cancelled)</t>
  </si>
  <si>
    <t>Taxi - regional visit for change</t>
  </si>
  <si>
    <t>Taxi regional visit for change</t>
  </si>
  <si>
    <t>Catering</t>
  </si>
  <si>
    <t xml:space="preserve">Catering for Board Chair engagement with Wellington Staff </t>
  </si>
  <si>
    <t>Gift for Departing Board Member</t>
  </si>
  <si>
    <t>Gifts for Staff/Board</t>
  </si>
  <si>
    <t>7 to 17 May 2024</t>
  </si>
  <si>
    <t>WorkSafe-wide morning tea for the launch of revised strategy, at various offices, with the 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</si>
</sst>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67" fontId="15" fillId="10" borderId="3" xfId="0" applyNumberFormat="1" applyFont="1" applyFill="1" applyBorder="1" applyAlignment="1" applyProtection="1">
      <alignment horizontal="right" vertical="center"/>
      <protection locked="0"/>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9" sqref="A9"/>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2" zoomScaleNormal="100" workbookViewId="0">
      <selection activeCell="G12" sqref="G12"/>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171</v>
      </c>
      <c r="C2" s="136"/>
      <c r="D2" s="136"/>
      <c r="E2" s="136"/>
      <c r="F2" s="136"/>
      <c r="G2" s="17"/>
      <c r="H2" s="17"/>
      <c r="I2" s="17"/>
      <c r="J2" s="17"/>
      <c r="K2" s="17"/>
    </row>
    <row r="3" spans="1:11" ht="15.75" x14ac:dyDescent="0.2">
      <c r="A3" s="3" t="s">
        <v>53</v>
      </c>
      <c r="B3" s="136" t="s">
        <v>174</v>
      </c>
      <c r="C3" s="136"/>
      <c r="D3" s="136"/>
      <c r="E3" s="136"/>
      <c r="F3" s="136"/>
      <c r="G3" s="17"/>
      <c r="H3" s="17"/>
      <c r="I3" s="17"/>
      <c r="J3" s="17"/>
      <c r="K3" s="17"/>
    </row>
    <row r="4" spans="1:11" ht="21" customHeight="1" x14ac:dyDescent="0.2">
      <c r="A4" s="3" t="s">
        <v>54</v>
      </c>
      <c r="B4" s="137">
        <v>45147</v>
      </c>
      <c r="C4" s="137"/>
      <c r="D4" s="137"/>
      <c r="E4" s="137"/>
      <c r="F4" s="137"/>
      <c r="G4" s="17"/>
      <c r="H4" s="17"/>
      <c r="I4" s="17"/>
      <c r="J4" s="17"/>
      <c r="K4" s="17"/>
    </row>
    <row r="5" spans="1:11" ht="21" customHeight="1" x14ac:dyDescent="0.2">
      <c r="A5" s="3" t="s">
        <v>55</v>
      </c>
      <c r="B5" s="137">
        <v>45473</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173</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3097.3200000000006</v>
      </c>
      <c r="C11" s="66" t="str">
        <f>IF(Travel!B6="",A34,Travel!B6)</f>
        <v>Figures include GST (where applicable)</v>
      </c>
      <c r="D11" s="6"/>
      <c r="E11" s="8" t="s">
        <v>67</v>
      </c>
      <c r="F11" s="33">
        <f>'Gifts and benefits'!C14</f>
        <v>0</v>
      </c>
      <c r="G11" s="29"/>
      <c r="H11" s="29"/>
      <c r="I11" s="29"/>
      <c r="J11" s="29"/>
      <c r="K11" s="29"/>
    </row>
    <row r="12" spans="1:11" ht="27.75" customHeight="1" x14ac:dyDescent="0.2">
      <c r="A12" s="8" t="s">
        <v>24</v>
      </c>
      <c r="B12" s="59">
        <f>Hospitality!B15</f>
        <v>0</v>
      </c>
      <c r="C12" s="66" t="str">
        <f>IF(Hospitality!B6="",A34,Hospitality!B6)</f>
        <v>Figures include GST (where applicable)</v>
      </c>
      <c r="D12" s="6"/>
      <c r="E12" s="8" t="s">
        <v>68</v>
      </c>
      <c r="F12" s="33">
        <f>'Gifts and benefits'!C15</f>
        <v>0</v>
      </c>
      <c r="G12" s="29"/>
      <c r="H12" s="29"/>
      <c r="I12" s="29"/>
      <c r="J12" s="29"/>
      <c r="K12" s="29"/>
    </row>
    <row r="13" spans="1:11" ht="27.75" customHeight="1" x14ac:dyDescent="0.2">
      <c r="A13" s="8" t="s">
        <v>69</v>
      </c>
      <c r="B13" s="59">
        <f>'All other expenses'!B16</f>
        <v>1076.8499999999999</v>
      </c>
      <c r="C13" s="66" t="str">
        <f>IF('All other expenses'!B6="",A34,'All other expenses'!B6)</f>
        <v>Figures include GST (where applicable)</v>
      </c>
      <c r="D13" s="6"/>
      <c r="E13" s="8" t="s">
        <v>70</v>
      </c>
      <c r="F13" s="33">
        <f>'Gifts and benefits'!C16</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Travel!B16</f>
        <v>0</v>
      </c>
      <c r="C15" s="68" t="str">
        <f>C11</f>
        <v>Figures include GST (where applicable)</v>
      </c>
      <c r="D15" s="6"/>
      <c r="E15" s="6"/>
      <c r="F15" s="35"/>
      <c r="G15" s="17"/>
      <c r="H15" s="17"/>
      <c r="I15" s="17"/>
      <c r="J15" s="17"/>
      <c r="K15" s="17"/>
    </row>
    <row r="16" spans="1:11" ht="27.75" customHeight="1" x14ac:dyDescent="0.2">
      <c r="A16" s="9" t="s">
        <v>72</v>
      </c>
      <c r="B16" s="61">
        <f>Travel!B43</f>
        <v>2677.1600000000008</v>
      </c>
      <c r="C16" s="68" t="str">
        <f>C11</f>
        <v>Figures include GST (where applicable)</v>
      </c>
      <c r="D16" s="36"/>
      <c r="E16" s="6"/>
      <c r="F16" s="37"/>
      <c r="G16" s="17"/>
      <c r="H16" s="17"/>
      <c r="I16" s="17"/>
      <c r="J16" s="17"/>
      <c r="K16" s="17"/>
    </row>
    <row r="17" spans="1:11" ht="27.75" customHeight="1" x14ac:dyDescent="0.2">
      <c r="A17" s="9" t="s">
        <v>73</v>
      </c>
      <c r="B17" s="61">
        <f>Travel!B57</f>
        <v>420.15999999999997</v>
      </c>
      <c r="C17" s="68"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COUNT(Travel!B12:B15)</f>
        <v>0</v>
      </c>
      <c r="C55" s="75"/>
      <c r="D55" s="75">
        <f>COUNTIF(Travel!D12:D15,"*")</f>
        <v>0</v>
      </c>
      <c r="E55" s="76"/>
      <c r="F55" s="76" t="b">
        <f>MIN(B55,D55)=MAX(B55,D55)</f>
        <v>1</v>
      </c>
      <c r="G55" s="17"/>
      <c r="H55" s="17"/>
      <c r="I55" s="17"/>
      <c r="J55" s="17"/>
      <c r="K55" s="17"/>
    </row>
    <row r="56" spans="1:11" hidden="1" x14ac:dyDescent="0.2">
      <c r="A56" s="83" t="s">
        <v>106</v>
      </c>
      <c r="B56" s="75">
        <f>COUNT(Travel!B20:B42)</f>
        <v>22</v>
      </c>
      <c r="C56" s="75"/>
      <c r="D56" s="75">
        <f>COUNTIF(Travel!D20:D42,"*")</f>
        <v>22</v>
      </c>
      <c r="E56" s="76"/>
      <c r="F56" s="76" t="b">
        <f>MIN(B56,D56)=MAX(B56,D56)</f>
        <v>1</v>
      </c>
    </row>
    <row r="57" spans="1:11" hidden="1" x14ac:dyDescent="0.2">
      <c r="A57" s="84"/>
      <c r="B57" s="75">
        <f>COUNT(Travel!B47:B56)</f>
        <v>9</v>
      </c>
      <c r="C57" s="75"/>
      <c r="D57" s="75">
        <f>COUNTIF(Travel!D47:D56,"*")</f>
        <v>9</v>
      </c>
      <c r="E57" s="76"/>
      <c r="F57" s="76" t="b">
        <f>MIN(B57,D57)=MAX(B57,D57)</f>
        <v>1</v>
      </c>
    </row>
    <row r="58" spans="1:11" hidden="1" x14ac:dyDescent="0.2">
      <c r="A58" s="85" t="s">
        <v>107</v>
      </c>
      <c r="B58" s="77">
        <f>COUNT(Hospitality!B11:B14)</f>
        <v>0</v>
      </c>
      <c r="C58" s="77"/>
      <c r="D58" s="77">
        <f>COUNTIF(Hospitality!D11:D14,"*")</f>
        <v>0</v>
      </c>
      <c r="E58" s="78"/>
      <c r="F58" s="78" t="b">
        <f>MIN(B58,D58)=MAX(B58,D58)</f>
        <v>1</v>
      </c>
    </row>
    <row r="59" spans="1:11" hidden="1" x14ac:dyDescent="0.2">
      <c r="A59" s="86" t="s">
        <v>108</v>
      </c>
      <c r="B59" s="76">
        <f>COUNT('All other expenses'!B11:B15)</f>
        <v>3</v>
      </c>
      <c r="C59" s="76"/>
      <c r="D59" s="76">
        <f>COUNTIF('All other expenses'!D11:D15,"*")</f>
        <v>3</v>
      </c>
      <c r="E59" s="76"/>
      <c r="F59" s="76" t="b">
        <f>MIN(B59,D59)=MAX(B59,D59)</f>
        <v>1</v>
      </c>
    </row>
    <row r="60" spans="1:11" hidden="1" x14ac:dyDescent="0.2">
      <c r="A60" s="85" t="s">
        <v>109</v>
      </c>
      <c r="B60" s="77">
        <f>COUNTIF('Gifts and benefits'!B11:B13,"*")</f>
        <v>0</v>
      </c>
      <c r="C60" s="77">
        <f>COUNTIF('Gifts and benefits'!C11:C13,"*")</f>
        <v>0</v>
      </c>
      <c r="D60" s="77"/>
      <c r="E60" s="77">
        <f>COUNTA('Gifts and benefits'!E11:E13)</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09"/>
  <sheetViews>
    <sheetView topLeftCell="A25" zoomScaleNormal="100" workbookViewId="0">
      <selection activeCell="C71" sqref="C7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tr">
        <f>'Summary and sign-off'!B2:F2</f>
        <v>WorkSafe New Zealand</v>
      </c>
      <c r="C2" s="138"/>
      <c r="D2" s="138"/>
      <c r="E2" s="138"/>
      <c r="F2" s="17"/>
    </row>
    <row r="3" spans="1:6" ht="31.5" x14ac:dyDescent="0.2">
      <c r="A3" s="3" t="s">
        <v>112</v>
      </c>
      <c r="B3" s="138" t="str">
        <f>'Summary and sign-off'!B3:F3</f>
        <v>Steve Haszard (Current CE)</v>
      </c>
      <c r="C3" s="138"/>
      <c r="D3" s="138"/>
      <c r="E3" s="138"/>
      <c r="F3" s="17"/>
    </row>
    <row r="4" spans="1:6" ht="21" customHeight="1" x14ac:dyDescent="0.2">
      <c r="A4" s="3" t="s">
        <v>113</v>
      </c>
      <c r="B4" s="138">
        <f>'Summary and sign-off'!B4:F4</f>
        <v>45147</v>
      </c>
      <c r="C4" s="138"/>
      <c r="D4" s="138"/>
      <c r="E4" s="138"/>
      <c r="F4" s="17"/>
    </row>
    <row r="5" spans="1:6" ht="21" customHeight="1" x14ac:dyDescent="0.2">
      <c r="A5" s="3" t="s">
        <v>114</v>
      </c>
      <c r="B5" s="138">
        <f>'Summary and sign-off'!B5:F5</f>
        <v>45473</v>
      </c>
      <c r="C5" s="138"/>
      <c r="D5" s="138"/>
      <c r="E5" s="138"/>
      <c r="F5" s="17"/>
    </row>
    <row r="6" spans="1:6" ht="21" customHeight="1" x14ac:dyDescent="0.2">
      <c r="A6" s="3" t="s">
        <v>115</v>
      </c>
      <c r="B6" s="133" t="s">
        <v>81</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c r="B12" s="118"/>
      <c r="C12" s="119" t="s">
        <v>175</v>
      </c>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hidden="1" x14ac:dyDescent="0.2">
      <c r="A15" s="104"/>
      <c r="B15" s="105"/>
      <c r="C15" s="106"/>
      <c r="D15" s="106"/>
      <c r="E15" s="107"/>
      <c r="F15" s="1"/>
    </row>
    <row r="16" spans="1:6" ht="19.5" customHeight="1" x14ac:dyDescent="0.2">
      <c r="A16" s="71" t="s">
        <v>124</v>
      </c>
      <c r="B16" s="72">
        <f>SUM(B12:B15)</f>
        <v>0</v>
      </c>
      <c r="C16" s="128" t="str">
        <f>IF(SUBTOTAL(3,B12:B15)=SUBTOTAL(103,B12:B15),'Summary and sign-off'!$A$48,'Summary and sign-off'!$A$49)</f>
        <v>Check - there are no hidden rows with data</v>
      </c>
      <c r="D16" s="139" t="str">
        <f>IF('Summary and sign-off'!F55='Summary and sign-off'!F54,'Summary and sign-off'!A51,'Summary and sign-off'!A50)</f>
        <v>Check - each entry provides sufficient information</v>
      </c>
      <c r="E16" s="139"/>
      <c r="F16" s="17"/>
    </row>
    <row r="17" spans="1:6" ht="10.5" customHeight="1" x14ac:dyDescent="0.2">
      <c r="A17" s="17"/>
      <c r="B17" s="19"/>
      <c r="C17" s="17"/>
      <c r="D17" s="17"/>
      <c r="E17" s="17"/>
      <c r="F17" s="17"/>
    </row>
    <row r="18" spans="1:6" ht="24.75" customHeight="1" x14ac:dyDescent="0.2">
      <c r="A18" s="141" t="s">
        <v>125</v>
      </c>
      <c r="B18" s="141"/>
      <c r="C18" s="141"/>
      <c r="D18" s="141"/>
      <c r="E18" s="141"/>
      <c r="F18" s="29"/>
    </row>
    <row r="19" spans="1:6" ht="32.450000000000003" customHeight="1" x14ac:dyDescent="0.2">
      <c r="A19" s="24" t="s">
        <v>119</v>
      </c>
      <c r="B19" s="24" t="s">
        <v>63</v>
      </c>
      <c r="C19" s="24" t="s">
        <v>126</v>
      </c>
      <c r="D19" s="24" t="s">
        <v>122</v>
      </c>
      <c r="E19" s="24" t="s">
        <v>123</v>
      </c>
      <c r="F19" s="30"/>
    </row>
    <row r="20" spans="1:6" s="2" customFormat="1" x14ac:dyDescent="0.2">
      <c r="A20" s="117">
        <v>45314</v>
      </c>
      <c r="B20" s="118">
        <v>199.13</v>
      </c>
      <c r="C20" s="119" t="s">
        <v>176</v>
      </c>
      <c r="D20" s="119" t="s">
        <v>177</v>
      </c>
      <c r="E20" s="120" t="s">
        <v>178</v>
      </c>
      <c r="F20" s="1"/>
    </row>
    <row r="21" spans="1:6" s="2" customFormat="1" ht="25.5" x14ac:dyDescent="0.2">
      <c r="A21" s="117">
        <v>45422</v>
      </c>
      <c r="B21" s="118">
        <v>265.74</v>
      </c>
      <c r="C21" s="119" t="s">
        <v>179</v>
      </c>
      <c r="D21" s="119" t="s">
        <v>180</v>
      </c>
      <c r="E21" s="120" t="s">
        <v>181</v>
      </c>
      <c r="F21" s="1"/>
    </row>
    <row r="22" spans="1:6" s="2" customFormat="1" x14ac:dyDescent="0.2">
      <c r="A22" s="117">
        <v>45421</v>
      </c>
      <c r="B22" s="118">
        <v>-824.64</v>
      </c>
      <c r="C22" s="119" t="s">
        <v>182</v>
      </c>
      <c r="D22" s="119" t="s">
        <v>180</v>
      </c>
      <c r="E22" s="120" t="s">
        <v>183</v>
      </c>
      <c r="F22" s="1"/>
    </row>
    <row r="23" spans="1:6" s="2" customFormat="1" ht="25.5" x14ac:dyDescent="0.2">
      <c r="A23" s="117">
        <v>45405</v>
      </c>
      <c r="B23" s="118">
        <v>89.87</v>
      </c>
      <c r="C23" s="119" t="s">
        <v>184</v>
      </c>
      <c r="D23" s="119" t="s">
        <v>180</v>
      </c>
      <c r="E23" s="120" t="s">
        <v>181</v>
      </c>
      <c r="F23" s="1"/>
    </row>
    <row r="24" spans="1:6" s="2" customFormat="1" ht="25.5" x14ac:dyDescent="0.2">
      <c r="A24" s="117">
        <v>45405</v>
      </c>
      <c r="B24" s="118">
        <v>380.41</v>
      </c>
      <c r="C24" s="119" t="s">
        <v>184</v>
      </c>
      <c r="D24" s="119" t="s">
        <v>180</v>
      </c>
      <c r="E24" s="120" t="s">
        <v>181</v>
      </c>
      <c r="F24" s="1"/>
    </row>
    <row r="25" spans="1:6" s="2" customFormat="1" ht="25.5" x14ac:dyDescent="0.2">
      <c r="A25" s="117">
        <v>45357</v>
      </c>
      <c r="B25" s="118">
        <v>209.57</v>
      </c>
      <c r="C25" s="119" t="s">
        <v>185</v>
      </c>
      <c r="D25" s="119" t="s">
        <v>180</v>
      </c>
      <c r="E25" s="120" t="s">
        <v>181</v>
      </c>
      <c r="F25" s="1"/>
    </row>
    <row r="26" spans="1:6" s="2" customFormat="1" x14ac:dyDescent="0.2">
      <c r="A26" s="117">
        <v>45314</v>
      </c>
      <c r="B26" s="118">
        <v>322.23</v>
      </c>
      <c r="C26" s="119" t="s">
        <v>176</v>
      </c>
      <c r="D26" s="119" t="s">
        <v>180</v>
      </c>
      <c r="E26" s="120" t="s">
        <v>178</v>
      </c>
      <c r="F26" s="1"/>
    </row>
    <row r="27" spans="1:6" s="2" customFormat="1" x14ac:dyDescent="0.2">
      <c r="A27" s="117">
        <v>45278</v>
      </c>
      <c r="B27" s="118">
        <v>439.46</v>
      </c>
      <c r="C27" s="119" t="s">
        <v>176</v>
      </c>
      <c r="D27" s="119" t="s">
        <v>180</v>
      </c>
      <c r="E27" s="120" t="s">
        <v>186</v>
      </c>
      <c r="F27" s="1"/>
    </row>
    <row r="28" spans="1:6" s="2" customFormat="1" ht="25.5" x14ac:dyDescent="0.2">
      <c r="A28" s="117">
        <v>45278</v>
      </c>
      <c r="B28" s="118">
        <v>717.08</v>
      </c>
      <c r="C28" s="119" t="s">
        <v>187</v>
      </c>
      <c r="D28" s="119" t="s">
        <v>180</v>
      </c>
      <c r="E28" s="120" t="s">
        <v>188</v>
      </c>
      <c r="F28" s="1"/>
    </row>
    <row r="29" spans="1:6" s="2" customFormat="1" x14ac:dyDescent="0.2">
      <c r="A29" s="117">
        <v>45253</v>
      </c>
      <c r="B29" s="118">
        <v>43.48</v>
      </c>
      <c r="C29" s="119" t="s">
        <v>189</v>
      </c>
      <c r="D29" s="119" t="s">
        <v>180</v>
      </c>
      <c r="E29" s="120" t="s">
        <v>183</v>
      </c>
      <c r="F29" s="1"/>
    </row>
    <row r="30" spans="1:6" s="2" customFormat="1" x14ac:dyDescent="0.2">
      <c r="A30" s="117">
        <v>45224</v>
      </c>
      <c r="B30" s="118">
        <v>198.21</v>
      </c>
      <c r="C30" s="119" t="s">
        <v>190</v>
      </c>
      <c r="D30" s="119" t="s">
        <v>180</v>
      </c>
      <c r="E30" s="120" t="s">
        <v>191</v>
      </c>
      <c r="F30" s="1"/>
    </row>
    <row r="31" spans="1:6" s="2" customFormat="1" ht="25.5" x14ac:dyDescent="0.2">
      <c r="A31" s="117">
        <v>45224</v>
      </c>
      <c r="B31" s="118">
        <v>527.58000000000004</v>
      </c>
      <c r="C31" s="119" t="s">
        <v>190</v>
      </c>
      <c r="D31" s="119" t="s">
        <v>180</v>
      </c>
      <c r="E31" s="120" t="s">
        <v>192</v>
      </c>
      <c r="F31" s="1"/>
    </row>
    <row r="32" spans="1:6" s="2" customFormat="1" x14ac:dyDescent="0.2">
      <c r="A32" s="117">
        <v>45405</v>
      </c>
      <c r="B32" s="118">
        <v>20</v>
      </c>
      <c r="C32" s="119" t="s">
        <v>193</v>
      </c>
      <c r="D32" s="119" t="s">
        <v>194</v>
      </c>
      <c r="E32" s="120" t="s">
        <v>195</v>
      </c>
      <c r="F32" s="1"/>
    </row>
    <row r="33" spans="1:6" s="2" customFormat="1" x14ac:dyDescent="0.2">
      <c r="A33" s="117">
        <v>45405</v>
      </c>
      <c r="B33" s="118">
        <v>3.51</v>
      </c>
      <c r="C33" s="119" t="s">
        <v>193</v>
      </c>
      <c r="D33" s="119" t="s">
        <v>194</v>
      </c>
      <c r="E33" s="120" t="s">
        <v>195</v>
      </c>
      <c r="F33" s="1"/>
    </row>
    <row r="34" spans="1:6" s="2" customFormat="1" x14ac:dyDescent="0.2">
      <c r="A34" s="117">
        <v>45314</v>
      </c>
      <c r="B34" s="118">
        <v>5</v>
      </c>
      <c r="C34" s="119" t="s">
        <v>176</v>
      </c>
      <c r="D34" s="119" t="s">
        <v>180</v>
      </c>
      <c r="E34" s="120" t="s">
        <v>178</v>
      </c>
      <c r="F34" s="1"/>
    </row>
    <row r="35" spans="1:6" s="2" customFormat="1" x14ac:dyDescent="0.2">
      <c r="A35" s="117">
        <v>45278</v>
      </c>
      <c r="B35" s="118">
        <v>3.51</v>
      </c>
      <c r="C35" s="119" t="s">
        <v>193</v>
      </c>
      <c r="D35" s="119" t="s">
        <v>194</v>
      </c>
      <c r="E35" s="120" t="s">
        <v>195</v>
      </c>
      <c r="F35" s="1"/>
    </row>
    <row r="36" spans="1:6" s="2" customFormat="1" x14ac:dyDescent="0.2">
      <c r="A36" s="117">
        <v>45278</v>
      </c>
      <c r="B36" s="118">
        <v>10</v>
      </c>
      <c r="C36" s="119" t="s">
        <v>193</v>
      </c>
      <c r="D36" s="119" t="s">
        <v>194</v>
      </c>
      <c r="E36" s="120" t="s">
        <v>195</v>
      </c>
      <c r="F36" s="1"/>
    </row>
    <row r="37" spans="1:6" s="2" customFormat="1" x14ac:dyDescent="0.2">
      <c r="A37" s="117">
        <v>45278</v>
      </c>
      <c r="B37" s="118">
        <v>20</v>
      </c>
      <c r="C37" s="119" t="s">
        <v>193</v>
      </c>
      <c r="D37" s="119" t="s">
        <v>194</v>
      </c>
      <c r="E37" s="120" t="s">
        <v>195</v>
      </c>
      <c r="F37" s="1"/>
    </row>
    <row r="38" spans="1:6" s="2" customFormat="1" x14ac:dyDescent="0.2">
      <c r="A38" s="117">
        <v>45224</v>
      </c>
      <c r="B38" s="118">
        <v>3.51</v>
      </c>
      <c r="C38" s="119" t="s">
        <v>193</v>
      </c>
      <c r="D38" s="119" t="s">
        <v>194</v>
      </c>
      <c r="E38" s="120" t="s">
        <v>195</v>
      </c>
      <c r="F38" s="1"/>
    </row>
    <row r="39" spans="1:6" s="2" customFormat="1" x14ac:dyDescent="0.2">
      <c r="A39" s="117">
        <v>45224</v>
      </c>
      <c r="B39" s="118">
        <v>20</v>
      </c>
      <c r="C39" s="119" t="s">
        <v>193</v>
      </c>
      <c r="D39" s="119" t="s">
        <v>194</v>
      </c>
      <c r="E39" s="120" t="s">
        <v>195</v>
      </c>
      <c r="F39" s="1"/>
    </row>
    <row r="40" spans="1:6" s="2" customFormat="1" x14ac:dyDescent="0.2">
      <c r="A40" s="117">
        <v>45224</v>
      </c>
      <c r="B40" s="118">
        <v>3.51</v>
      </c>
      <c r="C40" s="119" t="s">
        <v>193</v>
      </c>
      <c r="D40" s="119" t="s">
        <v>194</v>
      </c>
      <c r="E40" s="120" t="s">
        <v>195</v>
      </c>
      <c r="F40" s="1"/>
    </row>
    <row r="41" spans="1:6" s="2" customFormat="1" x14ac:dyDescent="0.2">
      <c r="A41" s="117">
        <v>45224</v>
      </c>
      <c r="B41" s="118">
        <v>20</v>
      </c>
      <c r="C41" s="119" t="s">
        <v>193</v>
      </c>
      <c r="D41" s="119" t="s">
        <v>194</v>
      </c>
      <c r="E41" s="120" t="s">
        <v>195</v>
      </c>
      <c r="F41" s="1"/>
    </row>
    <row r="42" spans="1:6" s="2" customFormat="1" hidden="1" x14ac:dyDescent="0.2">
      <c r="A42" s="108"/>
      <c r="B42" s="109"/>
      <c r="C42" s="110"/>
      <c r="D42" s="110"/>
      <c r="E42" s="111"/>
      <c r="F42" s="1"/>
    </row>
    <row r="43" spans="1:6" ht="19.5" customHeight="1" x14ac:dyDescent="0.2">
      <c r="A43" s="71" t="s">
        <v>127</v>
      </c>
      <c r="B43" s="72">
        <f>SUM(B20:B42)</f>
        <v>2677.1600000000008</v>
      </c>
      <c r="C43" s="128" t="str">
        <f>IF(SUBTOTAL(3,B20:B42)=SUBTOTAL(103,B20:B42),'Summary and sign-off'!$A$48,'Summary and sign-off'!$A$49)</f>
        <v>Check - there are no hidden rows with data</v>
      </c>
      <c r="D43" s="139" t="str">
        <f>IF('Summary and sign-off'!F56='Summary and sign-off'!F54,'Summary and sign-off'!A51,'Summary and sign-off'!A50)</f>
        <v>Check - each entry provides sufficient information</v>
      </c>
      <c r="E43" s="139"/>
      <c r="F43" s="17"/>
    </row>
    <row r="44" spans="1:6" ht="10.5" customHeight="1" x14ac:dyDescent="0.2">
      <c r="A44" s="17"/>
      <c r="B44" s="19"/>
      <c r="C44" s="17"/>
      <c r="D44" s="17"/>
      <c r="E44" s="17"/>
      <c r="F44" s="17"/>
    </row>
    <row r="45" spans="1:6" ht="24.75" customHeight="1" x14ac:dyDescent="0.2">
      <c r="A45" s="141" t="s">
        <v>128</v>
      </c>
      <c r="B45" s="141"/>
      <c r="C45" s="141"/>
      <c r="D45" s="141"/>
      <c r="E45" s="141"/>
      <c r="F45" s="17"/>
    </row>
    <row r="46" spans="1:6" ht="27" customHeight="1" x14ac:dyDescent="0.2">
      <c r="A46" s="24" t="s">
        <v>119</v>
      </c>
      <c r="B46" s="24" t="s">
        <v>63</v>
      </c>
      <c r="C46" s="24" t="s">
        <v>129</v>
      </c>
      <c r="D46" s="24" t="s">
        <v>130</v>
      </c>
      <c r="E46" s="24" t="s">
        <v>123</v>
      </c>
      <c r="F46" s="28"/>
    </row>
    <row r="47" spans="1:6" s="2" customFormat="1" x14ac:dyDescent="0.2">
      <c r="A47" s="117">
        <v>45432</v>
      </c>
      <c r="B47" s="118">
        <v>17.649999999999999</v>
      </c>
      <c r="C47" s="119" t="s">
        <v>196</v>
      </c>
      <c r="D47" s="119" t="s">
        <v>197</v>
      </c>
      <c r="E47" s="120" t="s">
        <v>183</v>
      </c>
      <c r="F47" s="1"/>
    </row>
    <row r="48" spans="1:6" s="2" customFormat="1" x14ac:dyDescent="0.2">
      <c r="A48" s="117">
        <v>45278</v>
      </c>
      <c r="B48" s="118">
        <v>17.13</v>
      </c>
      <c r="C48" s="119" t="s">
        <v>198</v>
      </c>
      <c r="D48" s="119" t="s">
        <v>197</v>
      </c>
      <c r="E48" s="120" t="s">
        <v>183</v>
      </c>
      <c r="F48" s="1"/>
    </row>
    <row r="49" spans="1:6" s="2" customFormat="1" x14ac:dyDescent="0.2">
      <c r="A49" s="117">
        <v>45278</v>
      </c>
      <c r="B49" s="118">
        <v>15.57</v>
      </c>
      <c r="C49" s="119" t="s">
        <v>198</v>
      </c>
      <c r="D49" s="119" t="s">
        <v>197</v>
      </c>
      <c r="E49" s="120" t="s">
        <v>183</v>
      </c>
      <c r="F49" s="1"/>
    </row>
    <row r="50" spans="1:6" s="2" customFormat="1" x14ac:dyDescent="0.2">
      <c r="A50" s="117">
        <v>45278</v>
      </c>
      <c r="B50" s="118">
        <v>52</v>
      </c>
      <c r="C50" s="119" t="s">
        <v>199</v>
      </c>
      <c r="D50" s="119" t="s">
        <v>197</v>
      </c>
      <c r="E50" s="120" t="s">
        <v>183</v>
      </c>
      <c r="F50" s="1"/>
    </row>
    <row r="51" spans="1:6" s="2" customFormat="1" x14ac:dyDescent="0.2">
      <c r="A51" s="117">
        <v>45278</v>
      </c>
      <c r="B51" s="118">
        <v>42.3</v>
      </c>
      <c r="C51" s="119" t="s">
        <v>200</v>
      </c>
      <c r="D51" s="119" t="s">
        <v>197</v>
      </c>
      <c r="E51" s="120" t="s">
        <v>183</v>
      </c>
      <c r="F51" s="1"/>
    </row>
    <row r="52" spans="1:6" s="2" customFormat="1" x14ac:dyDescent="0.2">
      <c r="A52" s="117">
        <v>45278</v>
      </c>
      <c r="B52" s="118">
        <v>49.5</v>
      </c>
      <c r="C52" s="119" t="s">
        <v>201</v>
      </c>
      <c r="D52" s="119" t="s">
        <v>197</v>
      </c>
      <c r="E52" s="120" t="s">
        <v>183</v>
      </c>
      <c r="F52" s="1"/>
    </row>
    <row r="53" spans="1:6" s="2" customFormat="1" x14ac:dyDescent="0.2">
      <c r="A53" s="117">
        <v>45232</v>
      </c>
      <c r="B53" s="118">
        <v>91.83</v>
      </c>
      <c r="C53" s="119" t="s">
        <v>202</v>
      </c>
      <c r="D53" s="119" t="s">
        <v>197</v>
      </c>
      <c r="E53" s="120" t="s">
        <v>183</v>
      </c>
      <c r="F53" s="1"/>
    </row>
    <row r="54" spans="1:6" s="2" customFormat="1" x14ac:dyDescent="0.2">
      <c r="A54" s="117">
        <v>45224</v>
      </c>
      <c r="B54" s="118">
        <v>41.83</v>
      </c>
      <c r="C54" s="119" t="s">
        <v>202</v>
      </c>
      <c r="D54" s="119" t="s">
        <v>197</v>
      </c>
      <c r="E54" s="120" t="s">
        <v>183</v>
      </c>
      <c r="F54" s="1"/>
    </row>
    <row r="55" spans="1:6" s="2" customFormat="1" x14ac:dyDescent="0.2">
      <c r="A55" s="117">
        <v>45224</v>
      </c>
      <c r="B55" s="118">
        <v>92.35</v>
      </c>
      <c r="C55" s="119" t="s">
        <v>203</v>
      </c>
      <c r="D55" s="119" t="s">
        <v>197</v>
      </c>
      <c r="E55" s="120" t="s">
        <v>183</v>
      </c>
      <c r="F55" s="1"/>
    </row>
    <row r="56" spans="1:6" s="2" customFormat="1" hidden="1" x14ac:dyDescent="0.2">
      <c r="A56" s="94"/>
      <c r="B56" s="95"/>
      <c r="C56" s="96"/>
      <c r="D56" s="96"/>
      <c r="E56" s="97"/>
      <c r="F56" s="1"/>
    </row>
    <row r="57" spans="1:6" ht="19.5" customHeight="1" x14ac:dyDescent="0.2">
      <c r="A57" s="71" t="s">
        <v>131</v>
      </c>
      <c r="B57" s="72">
        <f>SUM(B47:B56)</f>
        <v>420.15999999999997</v>
      </c>
      <c r="C57" s="128" t="str">
        <f>IF(SUBTOTAL(3,B47:B56)=SUBTOTAL(103,B47:B56),'Summary and sign-off'!$A$48,'Summary and sign-off'!$A$49)</f>
        <v>Check - there are no hidden rows with data</v>
      </c>
      <c r="D57" s="139" t="str">
        <f>IF('Summary and sign-off'!F57='Summary and sign-off'!F54,'Summary and sign-off'!A51,'Summary and sign-off'!A50)</f>
        <v>Check - each entry provides sufficient information</v>
      </c>
      <c r="E57" s="139"/>
      <c r="F57" s="17"/>
    </row>
    <row r="58" spans="1:6" ht="10.5" customHeight="1" x14ac:dyDescent="0.2">
      <c r="A58" s="17"/>
      <c r="B58" s="57"/>
      <c r="C58" s="19"/>
      <c r="D58" s="17"/>
      <c r="E58" s="17"/>
      <c r="F58" s="17"/>
    </row>
    <row r="59" spans="1:6" ht="34.5" customHeight="1" x14ac:dyDescent="0.2">
      <c r="A59" s="31" t="s">
        <v>132</v>
      </c>
      <c r="B59" s="58">
        <f>B16+B43+B57</f>
        <v>3097.3200000000006</v>
      </c>
      <c r="C59" s="32"/>
      <c r="D59" s="32"/>
      <c r="E59" s="32"/>
      <c r="F59" s="17"/>
    </row>
    <row r="60" spans="1:6" x14ac:dyDescent="0.2">
      <c r="A60" s="17"/>
      <c r="B60" s="19"/>
      <c r="C60" s="17"/>
      <c r="D60" s="17"/>
      <c r="E60" s="17"/>
      <c r="F60" s="17"/>
    </row>
    <row r="61" spans="1:6" x14ac:dyDescent="0.2">
      <c r="A61" s="18" t="s">
        <v>74</v>
      </c>
      <c r="B61" s="19"/>
      <c r="C61" s="17"/>
      <c r="D61" s="17"/>
      <c r="E61" s="17"/>
      <c r="F61" s="17"/>
    </row>
    <row r="62" spans="1:6" ht="12.6" customHeight="1" x14ac:dyDescent="0.2">
      <c r="A62" s="20" t="s">
        <v>133</v>
      </c>
      <c r="F62" s="17"/>
    </row>
    <row r="63" spans="1:6" ht="12.95" customHeight="1" x14ac:dyDescent="0.2">
      <c r="A63" s="20" t="s">
        <v>134</v>
      </c>
      <c r="B63" s="17"/>
      <c r="D63" s="17"/>
      <c r="F63" s="17"/>
    </row>
    <row r="64" spans="1:6" x14ac:dyDescent="0.2">
      <c r="A64" s="20" t="s">
        <v>135</v>
      </c>
      <c r="F64" s="17"/>
    </row>
    <row r="65" spans="1:6" x14ac:dyDescent="0.2">
      <c r="A65" s="20" t="s">
        <v>80</v>
      </c>
      <c r="B65" s="19"/>
      <c r="C65" s="17"/>
      <c r="D65" s="17"/>
      <c r="E65" s="17"/>
      <c r="F65" s="17"/>
    </row>
    <row r="66" spans="1:6" ht="12.95" customHeight="1" x14ac:dyDescent="0.2">
      <c r="A66" s="20" t="s">
        <v>136</v>
      </c>
      <c r="B66" s="17"/>
      <c r="D66" s="17"/>
      <c r="F66" s="17"/>
    </row>
    <row r="67" spans="1:6" x14ac:dyDescent="0.2">
      <c r="A67" s="20" t="s">
        <v>137</v>
      </c>
      <c r="F67" s="17"/>
    </row>
    <row r="68" spans="1:6" x14ac:dyDescent="0.2">
      <c r="A68" s="20" t="s">
        <v>138</v>
      </c>
      <c r="B68" s="20"/>
      <c r="C68" s="20"/>
      <c r="D68" s="20"/>
      <c r="F68" s="17"/>
    </row>
    <row r="69" spans="1:6" x14ac:dyDescent="0.2">
      <c r="A69" s="26"/>
      <c r="B69" s="17"/>
      <c r="C69" s="17"/>
      <c r="D69" s="17"/>
      <c r="E69" s="17"/>
      <c r="F69" s="17"/>
    </row>
    <row r="70" spans="1:6" hidden="1" x14ac:dyDescent="0.2">
      <c r="A70" s="26"/>
      <c r="B70" s="17"/>
      <c r="C70" s="17"/>
      <c r="D70" s="17"/>
      <c r="E70" s="17"/>
      <c r="F70" s="17"/>
    </row>
    <row r="71" spans="1:6" x14ac:dyDescent="0.2"/>
    <row r="72" spans="1:6" x14ac:dyDescent="0.2"/>
    <row r="73" spans="1:6" x14ac:dyDescent="0.2"/>
    <row r="74" spans="1:6" x14ac:dyDescent="0.2"/>
    <row r="75" spans="1:6" ht="12.75" hidden="1" customHeight="1" x14ac:dyDescent="0.2"/>
    <row r="76" spans="1:6" x14ac:dyDescent="0.2"/>
    <row r="77" spans="1:6" x14ac:dyDescent="0.2"/>
    <row r="78" spans="1:6" hidden="1" x14ac:dyDescent="0.2">
      <c r="A78" s="26"/>
      <c r="B78" s="17"/>
      <c r="C78" s="17"/>
      <c r="D78" s="17"/>
      <c r="E78" s="17"/>
      <c r="F78" s="17"/>
    </row>
    <row r="79" spans="1:6" hidden="1" x14ac:dyDescent="0.2">
      <c r="A79" s="26"/>
      <c r="B79" s="17"/>
      <c r="C79" s="17"/>
      <c r="D79" s="17"/>
      <c r="E79" s="17"/>
      <c r="F79" s="17"/>
    </row>
    <row r="80" spans="1:6" hidden="1" x14ac:dyDescent="0.2">
      <c r="A80" s="26"/>
      <c r="B80" s="17"/>
      <c r="C80" s="17"/>
      <c r="D80" s="17"/>
      <c r="E80" s="17"/>
      <c r="F80" s="17"/>
    </row>
    <row r="81" spans="1:6" hidden="1" x14ac:dyDescent="0.2">
      <c r="A81" s="26"/>
      <c r="B81" s="17"/>
      <c r="C81" s="17"/>
      <c r="D81" s="17"/>
      <c r="E81" s="17"/>
      <c r="F81" s="17"/>
    </row>
    <row r="82" spans="1:6" hidden="1" x14ac:dyDescent="0.2">
      <c r="A82" s="26"/>
      <c r="B82" s="17"/>
      <c r="C82" s="17"/>
      <c r="D82" s="17"/>
      <c r="E82" s="17"/>
      <c r="F82" s="17"/>
    </row>
    <row r="83" spans="1:6" x14ac:dyDescent="0.2"/>
    <row r="84" spans="1:6" x14ac:dyDescent="0.2"/>
    <row r="85" spans="1:6" x14ac:dyDescent="0.2"/>
    <row r="86" spans="1:6" x14ac:dyDescent="0.2"/>
    <row r="87" spans="1:6" x14ac:dyDescent="0.2"/>
    <row r="88" spans="1:6" x14ac:dyDescent="0.2"/>
    <row r="89" spans="1:6" x14ac:dyDescent="0.2"/>
    <row r="90" spans="1:6" x14ac:dyDescent="0.2"/>
    <row r="91" spans="1:6" x14ac:dyDescent="0.2"/>
    <row r="92" spans="1:6" x14ac:dyDescent="0.2"/>
    <row r="93" spans="1:6" x14ac:dyDescent="0.2"/>
    <row r="94" spans="1:6" x14ac:dyDescent="0.2"/>
    <row r="95" spans="1:6" x14ac:dyDescent="0.2"/>
    <row r="96" spans="1: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6" x14ac:dyDescent="0.2"/>
    <row r="197" x14ac:dyDescent="0.2"/>
    <row r="199" x14ac:dyDescent="0.2"/>
    <row r="200" x14ac:dyDescent="0.2"/>
    <row r="201" x14ac:dyDescent="0.2"/>
    <row r="202" x14ac:dyDescent="0.2"/>
    <row r="203" x14ac:dyDescent="0.2"/>
    <row r="204" x14ac:dyDescent="0.2"/>
    <row r="205" x14ac:dyDescent="0.2"/>
    <row r="206" x14ac:dyDescent="0.2"/>
    <row r="207" x14ac:dyDescent="0.2"/>
    <row r="209" x14ac:dyDescent="0.2"/>
  </sheetData>
  <sheetProtection sheet="1" formatCells="0" formatRows="0" insertColumns="0" insertRows="0" deleteRows="0"/>
  <mergeCells count="15">
    <mergeCell ref="B7:E7"/>
    <mergeCell ref="B5:E5"/>
    <mergeCell ref="D57:E57"/>
    <mergeCell ref="A1:E1"/>
    <mergeCell ref="A18:E18"/>
    <mergeCell ref="A45:E45"/>
    <mergeCell ref="B2:E2"/>
    <mergeCell ref="B3:E3"/>
    <mergeCell ref="B4:E4"/>
    <mergeCell ref="A8:E8"/>
    <mergeCell ref="A9:E9"/>
    <mergeCell ref="B6:E6"/>
    <mergeCell ref="D16:E16"/>
    <mergeCell ref="D43:E4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12 A15 A47 A56 A42"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6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21:A41 A48:A5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B12:B15 B20:B42 B47:B56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A14" sqref="A14:XFD2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tr">
        <f>'Summary and sign-off'!B2:F2</f>
        <v>WorkSafe New Zealand</v>
      </c>
      <c r="C2" s="138"/>
      <c r="D2" s="138"/>
      <c r="E2" s="138"/>
    </row>
    <row r="3" spans="1:6" ht="31.5" x14ac:dyDescent="0.2">
      <c r="A3" s="3" t="s">
        <v>112</v>
      </c>
      <c r="B3" s="138" t="str">
        <f>'Summary and sign-off'!B3:F3</f>
        <v>Steve Haszard (Current CE)</v>
      </c>
      <c r="C3" s="138"/>
      <c r="D3" s="138"/>
      <c r="E3" s="138"/>
    </row>
    <row r="4" spans="1:6" ht="21" customHeight="1" x14ac:dyDescent="0.2">
      <c r="A4" s="3" t="s">
        <v>113</v>
      </c>
      <c r="B4" s="138">
        <f>'Summary and sign-off'!B4:F4</f>
        <v>45147</v>
      </c>
      <c r="C4" s="138"/>
      <c r="D4" s="138"/>
      <c r="E4" s="138"/>
    </row>
    <row r="5" spans="1:6" ht="21" customHeight="1" x14ac:dyDescent="0.2">
      <c r="A5" s="3" t="s">
        <v>114</v>
      </c>
      <c r="B5" s="138">
        <f>'Summary and sign-off'!B5:F5</f>
        <v>45473</v>
      </c>
      <c r="C5" s="138"/>
      <c r="D5" s="138"/>
      <c r="E5" s="138"/>
    </row>
    <row r="6" spans="1:6" ht="21" customHeight="1" x14ac:dyDescent="0.2">
      <c r="A6" s="3" t="s">
        <v>115</v>
      </c>
      <c r="B6" s="133" t="s">
        <v>81</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x14ac:dyDescent="0.2">
      <c r="A11" s="121"/>
      <c r="B11" s="118"/>
      <c r="C11" s="122" t="s">
        <v>172</v>
      </c>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ht="11.25" hidden="1" customHeight="1" x14ac:dyDescent="0.2">
      <c r="A14" s="98"/>
      <c r="B14" s="95"/>
      <c r="C14" s="99"/>
      <c r="D14" s="99"/>
      <c r="E14" s="100"/>
    </row>
    <row r="15" spans="1:6" ht="34.5" customHeight="1" x14ac:dyDescent="0.2">
      <c r="A15" s="53" t="s">
        <v>144</v>
      </c>
      <c r="B15" s="62">
        <f>SUM(B11:B14)</f>
        <v>0</v>
      </c>
      <c r="C15" s="70" t="str">
        <f>IF(SUBTOTAL(3,B11:B14)=SUBTOTAL(103,B11:B14),'Summary and sign-off'!$A$48,'Summary and sign-off'!$A$49)</f>
        <v>Check - there are no hidden rows with data</v>
      </c>
      <c r="D15" s="139" t="str">
        <f>IF('Summary and sign-off'!F58='Summary and sign-off'!F54,'Summary and sign-off'!A51,'Summary and sign-off'!A50)</f>
        <v>Check - each entry provides sufficient information</v>
      </c>
      <c r="E15" s="139"/>
      <c r="F15" s="2"/>
    </row>
    <row r="16" spans="1:6" x14ac:dyDescent="0.2">
      <c r="A16" s="18"/>
      <c r="B16" s="17"/>
      <c r="C16" s="17"/>
      <c r="D16" s="17"/>
      <c r="E16" s="17"/>
    </row>
    <row r="17" spans="1:6" x14ac:dyDescent="0.2">
      <c r="A17" s="18" t="s">
        <v>74</v>
      </c>
      <c r="B17" s="19"/>
      <c r="C17" s="17"/>
      <c r="D17" s="17"/>
      <c r="E17" s="17"/>
    </row>
    <row r="18" spans="1:6" ht="12.75" customHeight="1" x14ac:dyDescent="0.2">
      <c r="A18" s="20" t="s">
        <v>145</v>
      </c>
      <c r="B18" s="20"/>
      <c r="C18" s="20"/>
      <c r="D18" s="20"/>
      <c r="E18" s="20"/>
    </row>
    <row r="19" spans="1:6" x14ac:dyDescent="0.2">
      <c r="A19" s="20" t="s">
        <v>146</v>
      </c>
      <c r="B19" s="20"/>
      <c r="C19" s="28"/>
      <c r="D19" s="28"/>
      <c r="E19" s="28"/>
    </row>
    <row r="20" spans="1:6" x14ac:dyDescent="0.2">
      <c r="A20" s="20" t="s">
        <v>80</v>
      </c>
      <c r="B20" s="19"/>
      <c r="C20" s="17"/>
      <c r="D20" s="17"/>
      <c r="E20" s="17"/>
      <c r="F20" s="17"/>
    </row>
    <row r="21" spans="1:6" x14ac:dyDescent="0.2">
      <c r="A21" s="20" t="s">
        <v>147</v>
      </c>
      <c r="B21" s="20"/>
      <c r="C21" s="28"/>
      <c r="D21" s="28"/>
      <c r="E21" s="28"/>
    </row>
    <row r="22" spans="1:6" ht="12.75" customHeight="1" x14ac:dyDescent="0.2">
      <c r="A22" s="20" t="s">
        <v>148</v>
      </c>
      <c r="B22" s="20"/>
      <c r="C22" s="22"/>
      <c r="D22" s="22"/>
      <c r="E22" s="22"/>
    </row>
    <row r="23" spans="1:6" x14ac:dyDescent="0.2">
      <c r="A23" s="17"/>
      <c r="B23" s="17"/>
      <c r="C23" s="17"/>
      <c r="D23" s="17"/>
      <c r="E23" s="17"/>
    </row>
    <row r="24" spans="1:6" x14ac:dyDescent="0.2"/>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sheetData>
  <sheetProtection sheet="1" formatCells="0" insertRows="0" deleteRows="0"/>
  <mergeCells count="10">
    <mergeCell ref="D15:E1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2"/>
  <sheetViews>
    <sheetView zoomScaleNormal="100" workbookViewId="0">
      <selection activeCell="F12" sqref="F12"/>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tr">
        <f>'Summary and sign-off'!B2:F2</f>
        <v>WorkSafe New Zealand</v>
      </c>
      <c r="C2" s="138"/>
      <c r="D2" s="138"/>
      <c r="E2" s="138"/>
    </row>
    <row r="3" spans="1:6" ht="31.5" x14ac:dyDescent="0.2">
      <c r="A3" s="3" t="s">
        <v>149</v>
      </c>
      <c r="B3" s="138" t="str">
        <f>'Summary and sign-off'!B3:F3</f>
        <v>Steve Haszard (Current CE)</v>
      </c>
      <c r="C3" s="138"/>
      <c r="D3" s="138"/>
      <c r="E3" s="138"/>
    </row>
    <row r="4" spans="1:6" ht="21" customHeight="1" x14ac:dyDescent="0.2">
      <c r="A4" s="3" t="s">
        <v>113</v>
      </c>
      <c r="B4" s="138">
        <f>'Summary and sign-off'!B4:F4</f>
        <v>45147</v>
      </c>
      <c r="C4" s="138"/>
      <c r="D4" s="138"/>
      <c r="E4" s="138"/>
    </row>
    <row r="5" spans="1:6" ht="21" customHeight="1" x14ac:dyDescent="0.2">
      <c r="A5" s="3" t="s">
        <v>114</v>
      </c>
      <c r="B5" s="138">
        <f>'Summary and sign-off'!B5:F5</f>
        <v>45473</v>
      </c>
      <c r="C5" s="138"/>
      <c r="D5" s="138"/>
      <c r="E5" s="138"/>
    </row>
    <row r="6" spans="1:6" ht="21" customHeight="1" x14ac:dyDescent="0.2">
      <c r="A6" s="3" t="s">
        <v>115</v>
      </c>
      <c r="B6" s="133" t="s">
        <v>81</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ht="25.5" x14ac:dyDescent="0.2">
      <c r="A12" s="153" t="s">
        <v>208</v>
      </c>
      <c r="B12" s="118">
        <v>1027.32</v>
      </c>
      <c r="C12" s="122" t="s">
        <v>209</v>
      </c>
      <c r="D12" s="122" t="s">
        <v>204</v>
      </c>
      <c r="E12" s="123" t="s">
        <v>195</v>
      </c>
    </row>
    <row r="13" spans="1:6" s="2" customFormat="1" x14ac:dyDescent="0.2">
      <c r="A13" s="117">
        <v>45419</v>
      </c>
      <c r="B13" s="118">
        <v>28.66</v>
      </c>
      <c r="C13" s="122" t="s">
        <v>205</v>
      </c>
      <c r="D13" s="122" t="s">
        <v>204</v>
      </c>
      <c r="E13" s="123" t="s">
        <v>183</v>
      </c>
    </row>
    <row r="14" spans="1:6" s="2" customFormat="1" x14ac:dyDescent="0.2">
      <c r="A14" s="117">
        <v>45339</v>
      </c>
      <c r="B14" s="118">
        <v>20.87</v>
      </c>
      <c r="C14" s="122" t="s">
        <v>206</v>
      </c>
      <c r="D14" s="122" t="s">
        <v>207</v>
      </c>
      <c r="E14" s="123" t="s">
        <v>183</v>
      </c>
    </row>
    <row r="15" spans="1:6" s="2" customFormat="1" hidden="1" x14ac:dyDescent="0.2">
      <c r="A15" s="98"/>
      <c r="B15" s="95"/>
      <c r="C15" s="99"/>
      <c r="D15" s="99"/>
      <c r="E15" s="100"/>
    </row>
    <row r="16" spans="1:6" ht="34.5" customHeight="1" x14ac:dyDescent="0.2">
      <c r="A16" s="53" t="s">
        <v>154</v>
      </c>
      <c r="B16" s="62">
        <f>SUM(B11:B15)</f>
        <v>1076.8499999999999</v>
      </c>
      <c r="C16" s="70" t="str">
        <f>IF(SUBTOTAL(3,B11:B15)=SUBTOTAL(103,B11:B15),'Summary and sign-off'!$A$48,'Summary and sign-off'!$A$49)</f>
        <v>Check - there are no hidden rows with data</v>
      </c>
      <c r="D16" s="139" t="str">
        <f>IF('Summary and sign-off'!F59='Summary and sign-off'!F54,'Summary and sign-off'!A51,'Summary and sign-off'!A50)</f>
        <v>Check - each entry provides sufficient information</v>
      </c>
      <c r="E16" s="139"/>
    </row>
    <row r="17" spans="1:6" ht="14.1" customHeight="1" x14ac:dyDescent="0.2">
      <c r="B17" s="17"/>
      <c r="C17" s="17"/>
      <c r="D17" s="17"/>
      <c r="E17" s="17"/>
    </row>
    <row r="18" spans="1:6" x14ac:dyDescent="0.2">
      <c r="A18" s="18" t="s">
        <v>155</v>
      </c>
      <c r="B18" s="17"/>
      <c r="C18" s="17"/>
      <c r="D18" s="17"/>
      <c r="E18" s="17"/>
    </row>
    <row r="19" spans="1:6" ht="12.6" customHeight="1" x14ac:dyDescent="0.2">
      <c r="A19" s="20" t="s">
        <v>133</v>
      </c>
      <c r="B19" s="17"/>
      <c r="C19" s="17"/>
      <c r="D19" s="17"/>
      <c r="E19" s="17"/>
    </row>
    <row r="20" spans="1:6" x14ac:dyDescent="0.2">
      <c r="A20" s="20" t="s">
        <v>80</v>
      </c>
      <c r="B20" s="19"/>
      <c r="C20" s="17"/>
      <c r="D20" s="17"/>
      <c r="E20" s="17"/>
      <c r="F20" s="17"/>
    </row>
    <row r="21" spans="1:6" x14ac:dyDescent="0.2">
      <c r="A21" s="20" t="s">
        <v>147</v>
      </c>
      <c r="C21" s="17"/>
      <c r="D21" s="17"/>
      <c r="E21" s="17"/>
      <c r="F21" s="17"/>
    </row>
    <row r="22" spans="1:6" ht="12.75" customHeight="1" x14ac:dyDescent="0.2">
      <c r="A22" s="20" t="s">
        <v>148</v>
      </c>
      <c r="B22" s="25"/>
      <c r="C22" s="22"/>
      <c r="D22" s="22"/>
      <c r="E22" s="22"/>
      <c r="F22" s="22"/>
    </row>
    <row r="23" spans="1:6" x14ac:dyDescent="0.2">
      <c r="B23" s="26"/>
      <c r="C23" s="17"/>
      <c r="D23" s="17"/>
      <c r="E23" s="17"/>
    </row>
    <row r="24" spans="1:6" hidden="1" x14ac:dyDescent="0.2">
      <c r="A24" s="17"/>
      <c r="B24" s="17"/>
      <c r="C24" s="17"/>
      <c r="D24" s="17"/>
    </row>
    <row r="25" spans="1:6" ht="12.75" hidden="1" customHeight="1" x14ac:dyDescent="0.2"/>
    <row r="26" spans="1:6" hidden="1" x14ac:dyDescent="0.2">
      <c r="A26" s="17"/>
      <c r="B26" s="17"/>
      <c r="C26" s="17"/>
      <c r="D26" s="17"/>
      <c r="E26" s="17"/>
    </row>
    <row r="27" spans="1:6" hidden="1" x14ac:dyDescent="0.2">
      <c r="A27" s="17"/>
      <c r="B27" s="17"/>
      <c r="C27" s="17"/>
      <c r="D27" s="17"/>
      <c r="E27" s="17"/>
    </row>
    <row r="28" spans="1:6" hidden="1" x14ac:dyDescent="0.2">
      <c r="A28" s="17"/>
      <c r="B28" s="17"/>
      <c r="C28" s="17"/>
      <c r="D28" s="17"/>
      <c r="E28" s="17"/>
    </row>
    <row r="29" spans="1:6" hidden="1" x14ac:dyDescent="0.2">
      <c r="A29" s="17"/>
      <c r="B29" s="17"/>
      <c r="C29" s="17"/>
      <c r="D29" s="17"/>
      <c r="E29" s="17"/>
    </row>
    <row r="30" spans="1:6" hidden="1" x14ac:dyDescent="0.2">
      <c r="A30" s="17"/>
      <c r="B30" s="17"/>
      <c r="C30" s="17"/>
      <c r="D30" s="17"/>
      <c r="E30" s="17"/>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sheetData>
  <sheetProtection sheet="1" formatCells="0" insertRows="0" deleteRows="0"/>
  <mergeCells count="10">
    <mergeCell ref="D16:E1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3"/>
  <sheetViews>
    <sheetView zoomScaleNormal="100" workbookViewId="0">
      <selection activeCell="B11" sqref="B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140" t="s">
        <v>156</v>
      </c>
      <c r="B1" s="140"/>
      <c r="C1" s="140"/>
      <c r="D1" s="140"/>
      <c r="E1" s="140"/>
      <c r="F1" s="140"/>
    </row>
    <row r="2" spans="1:7" ht="21" customHeight="1" x14ac:dyDescent="0.2">
      <c r="A2" s="3" t="s">
        <v>111</v>
      </c>
      <c r="B2" s="138" t="str">
        <f>'Summary and sign-off'!B2:F2</f>
        <v>WorkSafe New Zealand</v>
      </c>
      <c r="C2" s="138"/>
      <c r="D2" s="138"/>
      <c r="E2" s="138"/>
      <c r="F2" s="138"/>
    </row>
    <row r="3" spans="1:7" ht="31.5" x14ac:dyDescent="0.2">
      <c r="A3" s="3" t="s">
        <v>112</v>
      </c>
      <c r="B3" s="138" t="str">
        <f>'Summary and sign-off'!B3:F3</f>
        <v>Steve Haszard (Current CE)</v>
      </c>
      <c r="C3" s="138"/>
      <c r="D3" s="138"/>
      <c r="E3" s="138"/>
      <c r="F3" s="138"/>
    </row>
    <row r="4" spans="1:7" ht="21" customHeight="1" x14ac:dyDescent="0.2">
      <c r="A4" s="3" t="s">
        <v>113</v>
      </c>
      <c r="B4" s="138">
        <f>'Summary and sign-off'!B4:F4</f>
        <v>45147</v>
      </c>
      <c r="C4" s="138"/>
      <c r="D4" s="138"/>
      <c r="E4" s="138"/>
      <c r="F4" s="138"/>
    </row>
    <row r="5" spans="1:7" ht="21" customHeight="1" x14ac:dyDescent="0.2">
      <c r="A5" s="3" t="s">
        <v>114</v>
      </c>
      <c r="B5" s="138">
        <f>'Summary and sign-off'!B5:F5</f>
        <v>45473</v>
      </c>
      <c r="C5" s="138"/>
      <c r="D5" s="138"/>
      <c r="E5" s="138"/>
      <c r="F5" s="138"/>
    </row>
    <row r="6" spans="1:7" ht="21" customHeight="1" x14ac:dyDescent="0.2">
      <c r="A6" s="3" t="s">
        <v>157</v>
      </c>
      <c r="B6" s="133" t="s">
        <v>81</v>
      </c>
      <c r="C6" s="133"/>
      <c r="D6" s="133"/>
      <c r="E6" s="133"/>
      <c r="F6" s="133"/>
    </row>
    <row r="7" spans="1:7" ht="21" customHeight="1" x14ac:dyDescent="0.2">
      <c r="A7" s="3" t="s">
        <v>56</v>
      </c>
      <c r="B7" s="133" t="s">
        <v>84</v>
      </c>
      <c r="C7" s="133"/>
      <c r="D7" s="133"/>
      <c r="E7" s="133"/>
      <c r="F7" s="133"/>
    </row>
    <row r="8" spans="1:7" ht="36" customHeight="1" x14ac:dyDescent="0.2">
      <c r="A8" s="143" t="s">
        <v>158</v>
      </c>
      <c r="B8" s="143"/>
      <c r="C8" s="143"/>
      <c r="D8" s="143"/>
      <c r="E8" s="143"/>
      <c r="F8" s="143"/>
    </row>
    <row r="9" spans="1:7" ht="36" customHeight="1" x14ac:dyDescent="0.2">
      <c r="A9" s="151" t="s">
        <v>159</v>
      </c>
      <c r="B9" s="152"/>
      <c r="C9" s="152"/>
      <c r="D9" s="152"/>
      <c r="E9" s="152"/>
      <c r="F9" s="152"/>
    </row>
    <row r="10" spans="1:7" ht="39" customHeight="1" x14ac:dyDescent="0.2">
      <c r="A10" s="24" t="s">
        <v>119</v>
      </c>
      <c r="B10" s="112" t="s">
        <v>160</v>
      </c>
      <c r="C10" s="112" t="s">
        <v>161</v>
      </c>
      <c r="D10" s="112" t="s">
        <v>162</v>
      </c>
      <c r="E10" s="112" t="s">
        <v>163</v>
      </c>
      <c r="F10" s="112" t="s">
        <v>164</v>
      </c>
    </row>
    <row r="11" spans="1:7" s="2" customFormat="1" x14ac:dyDescent="0.2">
      <c r="A11" s="117"/>
      <c r="B11" s="122"/>
      <c r="C11" s="125"/>
      <c r="D11" s="124"/>
      <c r="E11" s="126"/>
      <c r="F11" s="127"/>
    </row>
    <row r="12" spans="1:7" s="2" customFormat="1" x14ac:dyDescent="0.2">
      <c r="A12" s="117"/>
      <c r="B12" s="122"/>
      <c r="C12" s="125"/>
      <c r="D12" s="124"/>
      <c r="E12" s="126"/>
      <c r="F12" s="127"/>
    </row>
    <row r="13" spans="1:7" s="2" customFormat="1" hidden="1" x14ac:dyDescent="0.2">
      <c r="A13" s="94"/>
      <c r="B13" s="99"/>
      <c r="C13" s="101"/>
      <c r="D13" s="99"/>
      <c r="E13" s="102"/>
      <c r="F13" s="100"/>
    </row>
    <row r="14" spans="1:7" ht="34.5" customHeight="1" x14ac:dyDescent="0.2">
      <c r="A14" s="113" t="s">
        <v>165</v>
      </c>
      <c r="B14" s="114" t="s">
        <v>166</v>
      </c>
      <c r="C14" s="115">
        <f>C15+C16</f>
        <v>0</v>
      </c>
      <c r="D14" s="116" t="str">
        <f>IF(SUBTOTAL(3,C11:C13)=SUBTOTAL(103,C11:C13),'Summary and sign-off'!$A$48,'Summary and sign-off'!$A$49)</f>
        <v>Check - there are no hidden rows with data</v>
      </c>
      <c r="E14" s="139" t="str">
        <f>IF('Summary and sign-off'!F60='Summary and sign-off'!F54,'Summary and sign-off'!A52,'Summary and sign-off'!A50)</f>
        <v>Check - each entry provides sufficient information</v>
      </c>
      <c r="F14" s="139"/>
      <c r="G14" s="2"/>
    </row>
    <row r="15" spans="1:7" ht="25.5" customHeight="1" x14ac:dyDescent="0.25">
      <c r="A15" s="54"/>
      <c r="B15" s="55" t="s">
        <v>97</v>
      </c>
      <c r="C15" s="56">
        <f>COUNTIF(C11:C13,'Summary and sign-off'!A45)</f>
        <v>0</v>
      </c>
      <c r="D15" s="14"/>
      <c r="E15" s="15"/>
      <c r="F15" s="16"/>
    </row>
    <row r="16" spans="1:7" ht="25.5" customHeight="1" x14ac:dyDescent="0.25">
      <c r="A16" s="54"/>
      <c r="B16" s="55" t="s">
        <v>98</v>
      </c>
      <c r="C16" s="56">
        <f>COUNTIF(C11:C13,'Summary and sign-off'!A46)</f>
        <v>0</v>
      </c>
      <c r="D16" s="14"/>
      <c r="E16" s="15"/>
      <c r="F16" s="16"/>
    </row>
    <row r="17" spans="1:6" x14ac:dyDescent="0.2">
      <c r="A17" s="17"/>
      <c r="B17" s="18"/>
      <c r="C17" s="17"/>
      <c r="D17" s="19"/>
      <c r="E17" s="19"/>
      <c r="F17" s="17"/>
    </row>
    <row r="18" spans="1:6" x14ac:dyDescent="0.2">
      <c r="A18" s="18" t="s">
        <v>155</v>
      </c>
      <c r="B18" s="18"/>
      <c r="C18" s="18"/>
      <c r="D18" s="18"/>
      <c r="E18" s="18"/>
      <c r="F18" s="18"/>
    </row>
    <row r="19" spans="1:6" ht="12.6" customHeight="1" x14ac:dyDescent="0.2">
      <c r="A19" s="20" t="s">
        <v>133</v>
      </c>
      <c r="B19" s="17"/>
      <c r="C19" s="17"/>
      <c r="D19" s="17"/>
      <c r="E19" s="17"/>
    </row>
    <row r="20" spans="1:6" x14ac:dyDescent="0.2">
      <c r="A20" s="20" t="s">
        <v>80</v>
      </c>
      <c r="B20" s="19"/>
      <c r="C20" s="17"/>
      <c r="D20" s="17"/>
      <c r="E20" s="17"/>
      <c r="F20" s="17"/>
    </row>
    <row r="21" spans="1:6" x14ac:dyDescent="0.2">
      <c r="A21" s="20" t="s">
        <v>167</v>
      </c>
      <c r="B21" s="21"/>
      <c r="C21" s="21"/>
      <c r="D21" s="21"/>
      <c r="E21" s="21"/>
      <c r="F21" s="21"/>
    </row>
    <row r="22" spans="1:6" ht="12.75" customHeight="1" x14ac:dyDescent="0.2">
      <c r="A22" s="20" t="s">
        <v>168</v>
      </c>
      <c r="B22" s="17"/>
      <c r="C22" s="17"/>
      <c r="D22" s="17"/>
      <c r="E22" s="17"/>
      <c r="F22" s="17"/>
    </row>
    <row r="23" spans="1:6" ht="12.95" customHeight="1" x14ac:dyDescent="0.2">
      <c r="A23" s="20" t="s">
        <v>169</v>
      </c>
      <c r="B23" s="17"/>
      <c r="C23" s="17"/>
      <c r="D23" s="17"/>
      <c r="E23" s="17"/>
      <c r="F23" s="17"/>
    </row>
    <row r="24" spans="1:6" x14ac:dyDescent="0.2">
      <c r="A24" s="20" t="s">
        <v>170</v>
      </c>
      <c r="C24" s="17"/>
      <c r="D24" s="17"/>
      <c r="E24" s="17"/>
      <c r="F24" s="17"/>
    </row>
    <row r="25" spans="1:6" ht="12.75" customHeight="1" x14ac:dyDescent="0.2">
      <c r="A25" s="20" t="s">
        <v>148</v>
      </c>
      <c r="B25" s="20"/>
      <c r="C25" s="22"/>
      <c r="D25" s="22"/>
      <c r="E25" s="22"/>
      <c r="F25" s="22"/>
    </row>
    <row r="26" spans="1:6" ht="12.75" customHeight="1" x14ac:dyDescent="0.2">
      <c r="A26" s="20"/>
      <c r="B26" s="20"/>
      <c r="C26" s="22"/>
      <c r="D26" s="22"/>
      <c r="E26" s="22"/>
      <c r="F26" s="22"/>
    </row>
    <row r="27" spans="1:6" ht="12.75" hidden="1" customHeight="1" x14ac:dyDescent="0.2">
      <c r="A27" s="20"/>
      <c r="B27" s="20"/>
      <c r="C27" s="22"/>
      <c r="D27" s="22"/>
      <c r="E27" s="22"/>
      <c r="F27" s="22"/>
    </row>
    <row r="28" spans="1:6" x14ac:dyDescent="0.2"/>
    <row r="29" spans="1:6" x14ac:dyDescent="0.2"/>
    <row r="30" spans="1:6" hidden="1" x14ac:dyDescent="0.2">
      <c r="A30" s="18"/>
      <c r="B30" s="18"/>
      <c r="C30" s="18"/>
      <c r="D30" s="18"/>
      <c r="E30" s="18"/>
      <c r="F30" s="18"/>
    </row>
    <row r="31" spans="1:6" hidden="1" x14ac:dyDescent="0.2">
      <c r="A31" s="18"/>
      <c r="B31" s="18"/>
      <c r="C31" s="18"/>
      <c r="D31" s="18"/>
      <c r="E31" s="18"/>
      <c r="F31" s="18"/>
    </row>
    <row r="32" spans="1:6" hidden="1" x14ac:dyDescent="0.2">
      <c r="A32" s="18"/>
      <c r="B32" s="18"/>
      <c r="C32" s="18"/>
      <c r="D32" s="18"/>
      <c r="E32" s="18"/>
      <c r="F32" s="18"/>
    </row>
    <row r="33" spans="1:6" hidden="1" x14ac:dyDescent="0.2">
      <c r="A33" s="18"/>
      <c r="B33" s="18"/>
      <c r="C33" s="18"/>
      <c r="D33" s="18"/>
      <c r="E33" s="18"/>
      <c r="F33" s="18"/>
    </row>
    <row r="34" spans="1:6" hidden="1" x14ac:dyDescent="0.2">
      <c r="A34" s="18"/>
      <c r="B34" s="18"/>
      <c r="C34" s="18"/>
      <c r="D34" s="18"/>
      <c r="E34" s="18"/>
      <c r="F34" s="18"/>
    </row>
    <row r="35" spans="1:6" x14ac:dyDescent="0.2"/>
    <row r="36" spans="1:6" x14ac:dyDescent="0.2"/>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8" x14ac:dyDescent="0.2"/>
    <row r="59" x14ac:dyDescent="0.2"/>
    <row r="60" x14ac:dyDescent="0.2"/>
    <row r="61" x14ac:dyDescent="0.2"/>
    <row r="62" x14ac:dyDescent="0.2"/>
    <row r="63" x14ac:dyDescent="0.2"/>
  </sheetData>
  <sheetProtection sheet="1" formatCells="0" insertRows="0" deleteRows="0"/>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C11:C13</xm:sqref>
        </x14:dataValidation>
        <x14:dataValidation type="list" errorStyle="information" operator="greaterThan" allowBlank="1" showInputMessage="1" prompt="Provide specific $ value if possible" xr:uid="{00000000-0002-0000-0500-000003000000}">
          <x14:formula1>
            <xm:f>'Summary and sign-off'!$A$39:$A$44</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5581ef7-4608-4028-92fb-0b7b15a4fe7f">WORK-1204649940-11627</_dlc_DocId>
    <_dlc_DocIdUrl xmlns="e5581ef7-4608-4028-92fb-0b7b15a4fe7f">
      <Url>https://worksafenz.sharepoint.com/sites/team_finance/_layouts/15/DocIdRedir.aspx?ID=WORK-1204649940-11627</Url>
      <Description>WORK-1204649940-11627</Description>
    </_dlc_DocIdUrl>
    <Person xmlns="e8ce04af-6bf1-4460-a950-61b1541cc0c1">
      <UserInfo>
        <DisplayName/>
        <AccountId xsi:nil="true"/>
        <AccountType/>
      </UserInfo>
    </Person>
    <FinancialYear xmlns="e8ce04af-6bf1-4460-a950-61b1541cc0c1">23/24</FinancialYear>
    <Period xmlns="e8ce04af-6bf1-4460-a950-61b1541cc0c1">12. June</Period>
    <Group xmlns="e8ce04af-6bf1-4460-a950-61b1541cc0c1">
      <Value>Chief Executive</Value>
    </Group>
    <Classification xmlns="e8ce04af-6bf1-4460-a950-61b1541cc0c1">
      <Value>Reporting - External</Value>
      <Value>Reporting - Internal</Value>
    </Classification>
    <_Flow_SignoffStatus xmlns="e8ce04af-6bf1-4460-a950-61b1541cc0c1" xsi:nil="true"/>
    <lcf76f155ced4ddcb4097134ff3c332f xmlns="e8ce04af-6bf1-4460-a950-61b1541cc0c1">
      <Terms xmlns="http://schemas.microsoft.com/office/infopath/2007/PartnerControls"/>
    </lcf76f155ced4ddcb4097134ff3c332f>
    <TaxCatchAll xmlns="e5581ef7-4608-4028-92fb-0b7b15a4fe7f" xsi:nil="true"/>
    <SharedWithUsers xmlns="e5581ef7-4608-4028-92fb-0b7b15a4fe7f">
      <UserInfo>
        <DisplayName>Mark Coates</DisplayName>
        <AccountId>87</AccountId>
        <AccountType/>
      </UserInfo>
      <UserInfo>
        <DisplayName>Marie Lindsay</DisplayName>
        <AccountId>157</AccountId>
        <AccountType/>
      </UserInfo>
      <UserInfo>
        <DisplayName>Rossana Lynn</DisplayName>
        <AccountId>1138</AccountId>
        <AccountType/>
      </UserInfo>
      <UserInfo>
        <DisplayName>Venise Comfort</DisplayName>
        <AccountId>224</AccountId>
        <AccountType/>
      </UserInfo>
      <UserInfo>
        <DisplayName>Sharon O'Meagher</DisplayName>
        <AccountId>1375</AccountId>
        <AccountType/>
      </UserInfo>
      <UserInfo>
        <DisplayName>Steve Haszard</DisplayName>
        <AccountId>1648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42" ma:contentTypeDescription="Create a new document." ma:contentTypeScope="" ma:versionID="ed7f72bf021e69a1a48062cac95ec81c">
  <xsd:schema xmlns:xsd="http://www.w3.org/2001/XMLSchema" xmlns:xs="http://www.w3.org/2001/XMLSchema" xmlns:p="http://schemas.microsoft.com/office/2006/metadata/properties" xmlns:ns2="e8ce04af-6bf1-4460-a950-61b1541cc0c1" xmlns:ns3="e5581ef7-4608-4028-92fb-0b7b15a4fe7f" targetNamespace="http://schemas.microsoft.com/office/2006/metadata/properties" ma:root="true" ma:fieldsID="f064c655202a43de9d5432b033897d49" ns2:_="" ns3:_="">
    <xsd:import namespace="e8ce04af-6bf1-4460-a950-61b1541cc0c1"/>
    <xsd:import namespace="e5581ef7-4608-4028-92fb-0b7b15a4fe7f"/>
    <xsd:element name="properties">
      <xsd:complexType>
        <xsd:sequence>
          <xsd:element name="documentManagement">
            <xsd:complexType>
              <xsd:all>
                <xsd:element ref="ns2:FinancialYear"/>
                <xsd:element ref="ns2:Group" minOccurs="0"/>
                <xsd:element ref="ns2:Period"/>
                <xsd:element ref="ns2:Classification"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Person" minOccurs="0"/>
                <xsd:element ref="ns2:MediaServiceLocation" minOccurs="0"/>
                <xsd:element ref="ns3:TaxCatchAll" minOccurs="0"/>
                <xsd:element ref="ns2:lcf76f155ced4ddcb4097134ff3c332f"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FinancialYear" ma:index="2" ma:displayName="Financial Year" ma:default="23/24" ma:description="Financial Year" ma:format="Dropdown" ma:internalName="FinancialYear">
      <xsd:simpleType>
        <xsd:restriction base="dms:Choice">
          <xsd:enumeration value="23/24"/>
          <xsd:enumeration value="24/25"/>
          <xsd:enumeration value="22/23"/>
          <xsd:enumeration value="21/22"/>
          <xsd:enumeration value="N/A"/>
          <xsd:enumeration value="20/21"/>
          <xsd:enumeration value="19/20"/>
          <xsd:enumeration value="18/19"/>
          <xsd:enumeration value="17/18"/>
          <xsd:enumeration value="16/17"/>
          <xsd:enumeration value="15/16"/>
          <xsd:enumeration value="14/15"/>
        </xsd:restriction>
      </xsd:simpleType>
    </xsd:element>
    <xsd:element name="Group" ma:index="3" nillable="true" ma:displayName="Business Group" ma:description="Business Group" ma:format="Dropdown" ma:internalName="Group" ma:requiredMultiChoice="true">
      <xsd:complexType>
        <xsd:complexContent>
          <xsd:extension base="dms:MultiChoice">
            <xsd:sequence>
              <xsd:element name="Value" maxOccurs="unbounded" minOccurs="0" nillable="true">
                <xsd:simpleType>
                  <xsd:restriction base="dms:Choice">
                    <xsd:enumeration value="All WorkSafe"/>
                    <xsd:enumeration value="Corporate"/>
                    <xsd:enumeration value="ACC"/>
                    <xsd:enumeration value="Chief Executive"/>
                    <xsd:enumeration value="Strategy &amp; Insight"/>
                    <xsd:enumeration value="Equity, Partnership &amp; Intervention Design"/>
                    <xsd:enumeration value="Operations"/>
                    <xsd:enumeration value="Enterprise Transformation"/>
                    <xsd:enumeration value="Whakaari"/>
                  </xsd:restriction>
                </xsd:simpleType>
              </xsd:element>
            </xsd:sequence>
          </xsd:extension>
        </xsd:complexContent>
      </xsd:complexType>
    </xsd:element>
    <xsd:element name="Period" ma:index="4" ma:displayName="Period" ma:default="N/A" ma:description="Period" ma:format="Dropdown" ma:internalName="Period">
      <xsd:simpleType>
        <xsd:restriction base="dms:Choice">
          <xsd:enumeration value="01. July"/>
          <xsd:enumeration value="02. August"/>
          <xsd:enumeration value="03. September"/>
          <xsd:enumeration value="04. October"/>
          <xsd:enumeration value="05. November"/>
          <xsd:enumeration value="06. December"/>
          <xsd:enumeration value="07. January"/>
          <xsd:enumeration value="08. February"/>
          <xsd:enumeration value="09. March"/>
          <xsd:enumeration value="10. April"/>
          <xsd:enumeration value="11. May"/>
          <xsd:enumeration value="12. June"/>
          <xsd:enumeration value="N/A"/>
        </xsd:restriction>
      </xsd:simpleType>
    </xsd:element>
    <xsd:element name="Classification" ma:index="5" nillable="true" ma:displayName="Categorisation" ma:description="Categorisation" ma:format="Dropdown" ma:internalName="Classification" ma:requiredMultiChoice="true">
      <xsd:complexType>
        <xsd:complexContent>
          <xsd:extension base="dms:MultiChoice">
            <xsd:sequence>
              <xsd:element name="Value" maxOccurs="unbounded" minOccurs="0" nillable="true">
                <xsd:simpleType>
                  <xsd:restriction base="dms:Choice">
                    <xsd:enumeration value="Accounts Payable"/>
                    <xsd:enumeration value="Accounts Receivable"/>
                    <xsd:enumeration value="Analysis"/>
                    <xsd:enumeration value="Annual External Audit"/>
                    <xsd:enumeration value="Balance Sheet Reconciliation Items"/>
                    <xsd:enumeration value="Banking"/>
                    <xsd:enumeration value="Budget"/>
                    <xsd:enumeration value="Capex &amp; Fixed Assets"/>
                    <xsd:enumeration value="Contract"/>
                    <xsd:enumeration value="Correspondence"/>
                    <xsd:enumeration value="Financial Proposals"/>
                    <xsd:enumeration value="FlexiPurchase"/>
                    <xsd:enumeration value="Forecast"/>
                    <xsd:enumeration value="Internal Audit"/>
                    <xsd:enumeration value="Meeting minutes"/>
                    <xsd:enumeration value="Month end"/>
                    <xsd:enumeration value="Planning"/>
                    <xsd:enumeration value="Procurement"/>
                    <xsd:enumeration value="Reporting - External"/>
                    <xsd:enumeration value="Reporting - Internal"/>
                    <xsd:enumeration value="Significant Team Projects"/>
                    <xsd:enumeration value="Sourcing"/>
                    <xsd:enumeration value="Travel reports/documentation"/>
                  </xsd:restriction>
                </xsd:simpleType>
              </xsd:element>
            </xsd:sequence>
          </xsd:extension>
        </xsd:complexContent>
      </xsd:complexType>
    </xsd:element>
    <xsd:element name="_Flow_SignoffStatus" ma:index="6" nillable="true" ma:displayName="Sign-off status" ma:internalName="Sign_x002d_off_x0020_status" ma:readOnly="false">
      <xsd:simpleType>
        <xsd:restriction base="dms:Text"/>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description=""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4" nillable="true" ma:displayName="Length (seconds)" ma:hidden="true" ma:internalName="MediaLengthInSeconds" ma:readOnly="true">
      <xsd:simpleType>
        <xsd:restriction base="dms:Unknown"/>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c08b62c1-2efc-47a2-8d1d-992bd69ec9fe}"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e5581ef7-4608-4028-92fb-0b7b15a4fe7f"/>
    <ds:schemaRef ds:uri="e8ce04af-6bf1-4460-a950-61b1541cc0c1"/>
  </ds:schemaRefs>
</ds:datastoreItem>
</file>

<file path=customXml/itemProps2.xml><?xml version="1.0" encoding="utf-8"?>
<ds:datastoreItem xmlns:ds="http://schemas.openxmlformats.org/officeDocument/2006/customXml" ds:itemID="{E15B3E76-176B-48A5-B67F-95773C9C2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e04af-6bf1-4460-a950-61b1541cc0c1"/>
    <ds:schemaRef ds:uri="e5581ef7-4608-4028-92fb-0b7b15a4f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Rolly Clavecilla</cp:lastModifiedBy>
  <cp:revision/>
  <dcterms:created xsi:type="dcterms:W3CDTF">2010-10-17T20:59:02Z</dcterms:created>
  <dcterms:modified xsi:type="dcterms:W3CDTF">2024-07-12T00:08:58Z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56072e05-f322-4d5c-bb2f-0ef7fedcb9ed</vt:lpwstr>
  </property>
  <property fmtid="{D5CDD505-2E9C-101B-9397-08002B2CF9AE}" pid="10" name="SharedWithUsers">
    <vt:lpwstr>87;#Ken Smart;#157;#Nehalkumar patel</vt:lpwstr>
  </property>
  <property fmtid="{D5CDD505-2E9C-101B-9397-08002B2CF9AE}" pid="11" name="MediaServiceImageTags">
    <vt:lpwstr/>
  </property>
</Properties>
</file>